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ulicnik\Desktop\Sanacija cestovnog propusta Donji Emovci-Stara Lipa\TROŠKOVNIK\"/>
    </mc:Choice>
  </mc:AlternateContent>
  <bookViews>
    <workbookView xWindow="0" yWindow="0" windowWidth="9810" windowHeight="6645" tabRatio="926"/>
  </bookViews>
  <sheets>
    <sheet name="T1-Pripremni radovi" sheetId="1" r:id="rId1"/>
    <sheet name="T2-Zemljani radovi" sheetId="2" r:id="rId2"/>
    <sheet name="T3-Kolnička konstrukcija" sheetId="3" r:id="rId3"/>
    <sheet name="T4-AB radovi" sheetId="10" r:id="rId4"/>
    <sheet name="T5-Odvodnja" sheetId="5" state="hidden" r:id="rId5"/>
    <sheet name="T5-Prometna signalizacija i opr" sheetId="6" r:id="rId6"/>
    <sheet name="T6-Ostali radovi" sheetId="7" r:id="rId7"/>
    <sheet name="Rekapitulacija" sheetId="8" r:id="rId8"/>
    <sheet name="POMOĆ" sheetId="9" state="hidden" r:id="rId9"/>
  </sheets>
  <definedNames>
    <definedName name="DaNe">POMOĆ!$C$3:$C$7</definedName>
    <definedName name="_xlnm.Print_Titles" localSheetId="0">'T1-Pripremni radovi'!$3:$3</definedName>
    <definedName name="_xlnm.Print_Titles" localSheetId="1">'T2-Zemljani radovi'!$3:3</definedName>
    <definedName name="_xlnm.Print_Titles" localSheetId="2">'T3-Kolnička konstrukcija'!$3:3</definedName>
    <definedName name="_xlnm.Print_Titles" localSheetId="4">'T5-Odvodnja'!$3:3</definedName>
    <definedName name="_xlnm.Print_Area" localSheetId="7">Rekapitulacija!$A$1:$H$42</definedName>
    <definedName name="_xlnm.Print_Area" localSheetId="0">'T1-Pripremni radovi'!$A$1:$F$22</definedName>
    <definedName name="_xlnm.Print_Area" localSheetId="1">'T2-Zemljani radovi'!$A$1:$F$17</definedName>
    <definedName name="_xlnm.Print_Area" localSheetId="2">'T3-Kolnička konstrukcija'!$A$1:$F$17</definedName>
    <definedName name="_xlnm.Print_Area" localSheetId="3">'T4-AB radovi'!$A$1:$F$25</definedName>
    <definedName name="_xlnm.Print_Area" localSheetId="4">'T5-Odvodnja'!$A$1:$F$40</definedName>
    <definedName name="_xlnm.Print_Area" localSheetId="5">'T5-Prometna signalizacija i opr'!$A$1:$F$21</definedName>
    <definedName name="_xlnm.Print_Area" localSheetId="6">'T6-Ostali radovi'!$A$1:$F$12</definedName>
  </definedNames>
  <calcPr calcId="152511" iterate="1"/>
</workbook>
</file>

<file path=xl/calcChain.xml><?xml version="1.0" encoding="utf-8"?>
<calcChain xmlns="http://schemas.openxmlformats.org/spreadsheetml/2006/main">
  <c r="F7" i="7" l="1"/>
  <c r="F9" i="7"/>
  <c r="F5" i="7"/>
  <c r="F18" i="6"/>
  <c r="F15" i="6"/>
  <c r="F9" i="6"/>
  <c r="F21" i="10"/>
  <c r="F7" i="10"/>
  <c r="F10" i="10"/>
  <c r="F11" i="10"/>
  <c r="F14" i="10"/>
  <c r="F15" i="10"/>
  <c r="F18" i="10"/>
  <c r="F19" i="10"/>
  <c r="F23" i="10"/>
  <c r="F6" i="10"/>
  <c r="F6" i="3"/>
  <c r="F7" i="3"/>
  <c r="F8" i="3"/>
  <c r="F10" i="3"/>
  <c r="F12" i="3"/>
  <c r="F14" i="3"/>
  <c r="F5" i="3"/>
  <c r="F8" i="2"/>
  <c r="F10" i="2"/>
  <c r="F12" i="2"/>
  <c r="F14" i="2"/>
  <c r="F7" i="2"/>
  <c r="F7" i="1"/>
  <c r="F9" i="1"/>
  <c r="F11" i="1"/>
  <c r="F12" i="1"/>
  <c r="F14" i="1"/>
  <c r="F16" i="1"/>
  <c r="F18" i="1"/>
  <c r="F20" i="1"/>
  <c r="F5" i="1"/>
  <c r="F11" i="7" l="1"/>
  <c r="G23" i="8" s="1"/>
  <c r="F20" i="6"/>
  <c r="F25" i="10"/>
  <c r="F16" i="3"/>
  <c r="F16" i="2"/>
  <c r="G15" i="8" s="1"/>
  <c r="F22" i="1"/>
  <c r="G13" i="8" s="1"/>
  <c r="B19" i="8"/>
  <c r="G19" i="8" l="1"/>
  <c r="B23" i="8" l="1"/>
  <c r="B21" i="8"/>
  <c r="B17" i="8"/>
  <c r="B15" i="8"/>
  <c r="B13" i="8"/>
  <c r="F37" i="5"/>
  <c r="B37" i="5"/>
  <c r="F36" i="5"/>
  <c r="F35" i="5"/>
  <c r="F34" i="5"/>
  <c r="F33" i="5"/>
  <c r="F32" i="5"/>
  <c r="F30" i="5"/>
  <c r="F29" i="5"/>
  <c r="F27" i="5"/>
  <c r="F26" i="5"/>
  <c r="F24" i="5"/>
  <c r="F23" i="5"/>
  <c r="F21" i="5"/>
  <c r="F20" i="5"/>
  <c r="F19" i="5"/>
  <c r="F18" i="5"/>
  <c r="F14" i="5"/>
  <c r="F13" i="5"/>
  <c r="F12" i="5"/>
  <c r="F11" i="5"/>
  <c r="F10" i="5"/>
  <c r="F9" i="5"/>
  <c r="F8" i="5"/>
  <c r="F7" i="5"/>
  <c r="F6" i="5"/>
  <c r="F5" i="5"/>
  <c r="G17" i="8" l="1"/>
  <c r="G21" i="8"/>
  <c r="G27" i="8" l="1"/>
  <c r="G29" i="8" s="1"/>
  <c r="G32" i="8" s="1"/>
</calcChain>
</file>

<file path=xl/sharedStrings.xml><?xml version="1.0" encoding="utf-8"?>
<sst xmlns="http://schemas.openxmlformats.org/spreadsheetml/2006/main" count="215" uniqueCount="122">
  <si>
    <t>1. PRIPREMNI RADOVI</t>
  </si>
  <si>
    <t xml:space="preserve">R.B. </t>
  </si>
  <si>
    <t>OPIS</t>
  </si>
  <si>
    <t>Jedinica</t>
  </si>
  <si>
    <t>Količina</t>
  </si>
  <si>
    <t>Jedinična 
cijena</t>
  </si>
  <si>
    <t>UKUPNO</t>
  </si>
  <si>
    <t>UKUPNA SUMA</t>
  </si>
  <si>
    <t>1.1.</t>
  </si>
  <si>
    <t>DA</t>
  </si>
  <si>
    <t>1.2.</t>
  </si>
  <si>
    <t>m2</t>
  </si>
  <si>
    <t xml:space="preserve">IZDIZANJE OKANA
Izdizanje okana komunalnih instalacija
Stavka obuhvaća vađenje poklopaca i okvira poklopaca odgovarajućim tehnološkim postupkom,
- dobetoniranje stijenki okna na unaprijed određenu novu visinu,
- ponovno postavljanje okvira poklopaca i poklopaca,
- uređenje okolnog terena,
na način i u količini koja je određena projektom ili izvedbenim troškovnikom i uputama od strane nadzornog inženjera.
</t>
  </si>
  <si>
    <t>kom</t>
  </si>
  <si>
    <t>1.3.</t>
  </si>
  <si>
    <t>1.4.</t>
  </si>
  <si>
    <t>1.5.</t>
  </si>
  <si>
    <t>m3</t>
  </si>
  <si>
    <t>1.6.</t>
  </si>
  <si>
    <t>m1</t>
  </si>
  <si>
    <t>1.7.</t>
  </si>
  <si>
    <t>1.8.</t>
  </si>
  <si>
    <t>1. PRIPREMNI RADOVI - ukupno :</t>
  </si>
  <si>
    <t>2. ZEMLJANI RADOVI</t>
  </si>
  <si>
    <t>2.1.</t>
  </si>
  <si>
    <t>2.2.</t>
  </si>
  <si>
    <t>2.3.</t>
  </si>
  <si>
    <t>2. ZEMLJANI RADOVI - ukupno :</t>
  </si>
  <si>
    <t>kjuhh</t>
  </si>
  <si>
    <t>3. KOLNIČKA KONSTRUKCIJA</t>
  </si>
  <si>
    <t>3.1.</t>
  </si>
  <si>
    <t>3.2.</t>
  </si>
  <si>
    <t>3.3.</t>
  </si>
  <si>
    <t>3.4.</t>
  </si>
  <si>
    <t>3. KOLNIČKA KONSTRUKCIJA - ukupno :</t>
  </si>
  <si>
    <t>4.1.</t>
  </si>
  <si>
    <t>4.2.</t>
  </si>
  <si>
    <t>5. ODVODNJA</t>
  </si>
  <si>
    <t>GRAVITACIJSKI CJEVOVODI
Nabava, isporuka i ugradba gravitacijskih kanalizacijskih cijevi, veličine unutarnjeg profila DN (mm) i vanjskog profila Dv (mm)  prema iskazu, debljine stijenke s (mm)  kod jednoslojnih cijevi, odnosno Se-ekvivalentne debljine - kod višeslojnih cijevi za visinu nadsloja i pokretno opterećenje prema statičkom proračunu. Pri tome vrijedi:
- ponuđene cijevi, okna i spojnice moraju biti izvedeni s materijalom u skladu navedenih normi i standarda: 
hrvatskih normi (nHRN)
europskih normi (EN)
njemačkih normi (DIN)
internacionalnih standarda (ISO)
te ostalih normi (ispitne metode, proračuni … )</t>
  </si>
  <si>
    <t xml:space="preserve">Za svaku od predviđenih dimenzija minimalne veličine unutrašnjeg promjera cijevi kako je to navedeno u skladu sa statičkim proračunom stalnog i pokretnog opterećenja, debljinu stijenke odnosno ekvivalentnu debljinu cijevi te visinu nadsloja (min, max), visinu podzemne vode, promatrano od nivelete dna (vidi uzdužni profil) i tjemena cijevi, proizvođač deklarira potrebnu klasu cjevovoda koja mora preuzeti sva pojavljivana stalna i pokretna opterećenja. Kakvoća cjevovoda i revizijskih okana dodatno se dokazuje pripadnim atestima.Spojevi cijevi, cjevovoda i revizijskih okana moraju biti besprijekorno spojeni i vodonepropusni što se potvrđuje tlačnim probama.Spojevi cijevi izvode se ovisno o veličini profila:na kolčak s pripadajućim gumenim brtvama, odnosno s integriranom elektrospojnicom.Cijevi se isporučuju u duljinama od 6,0 m.U jediničnu cijenu uračunati nabavu, transport, utovar i istovar i ugradba cijevi i pripadnog spojnog materijala u iskopani rov, odnosno privemeno odlaganje na skladište koje odredi Naručitelj.
</t>
  </si>
  <si>
    <t>Nadalje vrijedi:
Nabava, dobava i ugradnja PE-PP rebrastih kanalizacijskih cijevi  sukladno pr EN 13476-1, pr EN 13476-3, obodne krutosti min. SN 8 prema EN ISO 9969, duljine cijevi 6 m.Profil cijevi (DN/ID) označava svijetli otvor (unutarnji promjer cijevi).Cijevi se polažu u rov na pripremljenu podlogu od sitnozrnatog šljunčanog - pješčanog kamenog materijala frakcija do max. 0-8 mm.Nakon montiranja cijevi potrebno je izvršiti podbijanje pijeska ispod cijevi radi pravilnog jednolikog nalijeganja cijavi na podlogu. Ostali dio zone cjevovoda do visine 30 cm iznad tjemena cijevi se u cjelosti zatrpava sitnozrnim kamenim materijalom  navedene frakcije u slojevima od 25 do 30 cm uz zbijanje ručnim nabijačima.Jedinična cijena obuhvaćaju nabavu, dopremu i ugradnju kanalizacijskih cijevi otpornih na komunalne otpadne vode i smrzavanje, sukladnih normi EN 13476, obodne krutosti min. SN 8.  Kod montaže cijevi potrebno je pridržavati se daljnjih upustava proizvođača cijevi.</t>
  </si>
  <si>
    <t>Obračun po m' isporučene i ugrađene cijevi i pripadnog spojnog i brtvenog materijala: 
Predviđena je ugradba sljedećih veličina promjera cijevi: DN   400</t>
  </si>
  <si>
    <t>m'</t>
  </si>
  <si>
    <t>TLAČNA PROBA
Kanalski cjevovodi se komisijski preuzima pomoću kanalskog zrcala ili kamerom i specijalnim vozilom. Svaka dionica između dva reviziona okna mora se ispitati na pritisak od 0,05 N/mm2 )5bara za vrijeme od najmanje 5min. Stavka obuhvaća održavanje montažu i demontažu potrebnih uređaja i vode</t>
  </si>
  <si>
    <t>NABAVA, ISPORUKA I UGRADNJA KONTROLNIH OKANA OD PLASTIČNIH MASA
Isporučitelj cijevi prema prethodnoj stavci, Gravitacijski cjevovodi, nudi montažna ili polumontažna okna izrađena od plastičnih masa. Revizijsko okno obuhvaća izradu: dna  - baze i tijela okna, a prema potrebi i konusa na vrhu tijela okna sa stupaljkama, te stupaljke na razmaku od 30 cm. Okna su opremljena ulazom i izlazom i prolaznom kinetom te lokalno i priključcima sekundarnih kanala. Revizijska okna spajaju se u sustav cjevovoda originalnim spojnicama sa gumenim brtvama ili integriranim elektrospojnicama, tako da spoj bude besprijekorno obrađen i  vodonepropustan, prosječne visine, prema danoj specifikaciji, koje pored velicina profila glavnog i sekundarnih cjevovoda pokazuje i pripadni otklon te dubinu nivelete pojedine spojne cijevi.</t>
  </si>
  <si>
    <t>Veličina unutarnjeg profila  tijela revizijskog okna usvojene su sa DN = 600 mm. Procjena troškova ugradbe i opreme za pojedina reviz. okna izrađena prema detaljnim situacijskim planovima i shemama okana kao u prilogu, za pripadne dubine dovodnih i odvodnih cijevi gdje je:
Troškovi isporuke i ugradba ukupno 5 okana u iskopani rov prosječne dubine 2,5 m nudi Izvođač radova. Nakon provedbe detaljnog iskolčenja trasa kolektora, sve u odnosu na zastupljene podzemne instalacije.
Izvođač radova utvrđuje konačnu specifikaciju okana uvažavajući eventualno novi položaj (otklon) i dubinu okana, a ovjerava ju nadzorni inženjer Investitora.</t>
  </si>
  <si>
    <t>Nadalje vrijedi: 
Isporučitelj nudi okna proizvodača: _______________________________________
tip okna, materijal: _______________________________________
Obodna krutost: 
_______________________________________
Ekvivalentna debljina stijenke cijevi 
de = ________ mm (kod korigiranih cjevovoda)</t>
  </si>
  <si>
    <t>Revizijska okna nude se prema tipskim nacrtima i specifikaciji u prilogu, s evidentiranim brojem i veličinama profila priključaka na bazu okna i opsegu radova kako slijedi:
Revizijska okna, dovoz, nabava i ugradba PP modularnog okna,  prema EN 13598-2. Unutarnjeg promjera DN 600 mm, i visine prema konačnoj specifikaciji okana, izrađena metodom roto ljeva. Sastoji se od dna s kinetom (visina kinete jednaka je promjeru odlazne cijevi) u padu 15 %, tijela okna DN 600 mm i  konusnog završetka DN 625 mm, s PP penjalicama 3 kom/m visine za okna dubine veće od 2,0 m. Okno se postavlja na zbijenu pješčanu posteljicu min 95 % po Proktoru. U stavku se uračunava potrebno povećanje iskopa (koje nije posebno specificirano), zatim izrada podložnog i obložnog betona C 12/15 kao oslonca i ojačanja baze okna, te zasipavanje okna šljunkom - kamenim materijalom granulacije 0 - 32 mm, prema tipskom nacrtu, s nabijanjem lakom opremom u slojevima po 30 cm. Stavka obuhvaća sve radove i sav potreban materijal koji čini ukupnu cjenu PP-modularnog okna.</t>
  </si>
  <si>
    <t>DN 600</t>
  </si>
  <si>
    <t>PP SLIVNIK
PP slivnik tipski korugirani DN 450 sa slivničkom rešetkom. Priključak se izvodi na visini najmanje 1 m od dna cijevi (taložnik), a nadsloj iznad cijevi mora biti min. 0,5 m. Iznad okna je potrebno izraditi distribucijski prsten kao i na revizijskom oknima ili tipski proizvođača okna. Stavka obuhvaća dobavu i montažu slivnika, priključnih cijevi slivničkih okana sa kolektorima oborinske kanalizacije, sav rad i sredstva za rad.</t>
  </si>
  <si>
    <t>LIJEVANO ŽELJEZNI POKLOPAC
Nabava i ugradba lijevano željeznog okruglog  poklopca TIP K, predviđenog za teško prometno opterećenje</t>
  </si>
  <si>
    <t>AB ZAŠTITNA PLOČA
Armirano betonska gornja zaštitna ploča kao oslonac ljevano željeznog poklopca debljine d = 15 cm, iznad donje ploče, veličine F1 = 2,92 m2 s unutrašnjim otvorom F2 = 0,28 m2, visine d = 15 cm prema detaljnom nacrtu oplate i armature, od betona C 25/30, u količini 0,40 m3/okna, armiranog rebrastom armaturom RA 400/500 - 80 kg/ploči.
AB ploču ugraditi min 10 cm iznad vertikalne cijevi okna.</t>
  </si>
  <si>
    <t>DONJI AB PRSTEN
 Izrada donjeg armirano betonskog prstena kao oslonca gornje ploče od betona C 25/30, visine d = 25 cm, F3 = 3,64 m2 - F4 = 0,95 m2 prema tipskom nacrtu u količini betona cca 0,65 m3/prsten okna, armiranog RA 400/500 - u količini 120 kg/ploči.</t>
  </si>
  <si>
    <t xml:space="preserve">VODONEPROPUSNO ISPITIVANJE
Vodonepropusno ispitivanje revizijskog okna u skladu s propisima </t>
  </si>
  <si>
    <t>HORIZONTALNA SIGNALIZACIJA</t>
  </si>
  <si>
    <t>VERTIKALNA SIGNALIZACIJA</t>
  </si>
  <si>
    <t>6.1.</t>
  </si>
  <si>
    <t>REKAPITULACIJA :</t>
  </si>
  <si>
    <t>UKUPNO :</t>
  </si>
  <si>
    <t>PDV :</t>
  </si>
  <si>
    <t>SVEUKUPNO :</t>
  </si>
  <si>
    <t>PROJEKTANT :</t>
  </si>
  <si>
    <t>Danijel Malčić, dipl.ing.građ.</t>
  </si>
  <si>
    <t>*</t>
  </si>
  <si>
    <t>NE</t>
  </si>
  <si>
    <t>4. AB RADOVI - ukupno :</t>
  </si>
  <si>
    <t>4. AB RADOVI</t>
  </si>
  <si>
    <t>6.2.</t>
  </si>
  <si>
    <r>
      <rPr>
        <b/>
        <sz val="10"/>
        <rFont val="Arial Narrow"/>
        <family val="2"/>
        <charset val="238"/>
      </rPr>
      <t>Strojni široki iskop u materijalu C kategorije</t>
    </r>
    <r>
      <rPr>
        <sz val="10"/>
        <rFont val="Arial Narrow"/>
        <family val="2"/>
        <charset val="238"/>
      </rPr>
      <t>. Iskop tla za cestu, zacjevljenja, propuste, jarke, kružno raskrižje, proširenja prilaznih puteva i cesta prema projektu s utovarom u prijevozno sredstvo, odvozom na deponiju, deponiranje te planiranje i uređenje deponije. Mjesto odlaganja (deponiju) dužan je osigurati Izvođač radova uz odobrenje Nadzornog inženjera. Dio materijala koji je potreban za izradu zemljanog nasipa odlagati na privremeno odlagalište na gradilištu. Rad se mjeri u kubičnim metrima stvarno iskopanog materijala, mjereno u sraslom stanju. Izvedba, kontrola kakvoće i obračun prema OTU 2-02.</t>
    </r>
  </si>
  <si>
    <r>
      <rPr>
        <b/>
        <sz val="10"/>
        <rFont val="Arial Narrow"/>
        <family val="2"/>
        <charset val="238"/>
      </rPr>
      <t>Zamjena sloja slabog temeljnog tla boljim materijalom</t>
    </r>
    <r>
      <rPr>
        <sz val="10"/>
        <rFont val="Arial Narrow"/>
        <family val="2"/>
        <charset val="238"/>
      </rPr>
      <t xml:space="preserve"> - drobljenim kamenom, predviđene debljine cca. 20 cm ili prema zahtjevu nadzornog inženjera. Rad uključuje iskop sloja slabog materijala u temeljnom tlu, utovar s odvozom na odlagalište, deponiranje i uređenje deponije te njegovu zamjenu izradom zbijenog nasipnog sloja od drobljenog kamena. Izvođač radova dužan je osigurati sva potrebna ispitivanja radi uvida u kakvoću izvedene zamjene. Primjenu tog materijala odobrava Nadzorni Inženjer. Obračun u kubičnim metrima  potpuno završenog i zbijenog sloja. </t>
    </r>
  </si>
  <si>
    <r>
      <t xml:space="preserve">PROMETNI ZNAKOVI
</t>
    </r>
    <r>
      <rPr>
        <sz val="10"/>
        <rFont val="Arial Narrow"/>
        <family val="2"/>
        <charset val="238"/>
      </rPr>
      <t xml:space="preserve">Ovaj rad obuhvaća nabavu i postavljanje svih vrsta prometnih znakova u svemu prema nacrtu situacija signalizacije. 
Prometni znakovi svojom vrstom, značenjem, oblikom, bojom, veličinom i načinom postavljanja trebaju biti u skladu s Pravilnikom o prometnim znakovima, signalizaciji i opremi na cestama (N.N. 33/05, 64/05, 155/05, 14/11), te hrvatskim normama. 
Prometni znakovi pričvršćuju se na stupove koji su izrađeni od Fe cijevi (Ø 60,3 mm) i zaštićeni protiv korozije postupkom vrućeg cinčanja. Pri postavljanju prometni znak treba zakrenuti za 
3-5° u odnosu na os prometnice da se izbjegne intenzivna refleksija i smanji kontrast oznaka, znaka i pozadine koja je osvijetljena. Klasa retrorefleksije sukladno Pravilniku. Na isti stup se ne smije postaviti više od dva prometna znaka. Na istom stupu ukoliko je više prometnih znakova klasa retrorefleksije mora biti ona veća (II ili III). Stupovi znakova postavljaju se u betonske temelje minimalne kakvoće betona 
C 25/30, oblika krnje piramide čije su stranice baza 30 cm i 20 cm, te visine 70 cm. </t>
    </r>
  </si>
  <si>
    <t>komplet</t>
  </si>
  <si>
    <t>4.3.</t>
  </si>
  <si>
    <t>4.4.</t>
  </si>
  <si>
    <t>2.4.</t>
  </si>
  <si>
    <t>5.1.</t>
  </si>
  <si>
    <t>5.2.</t>
  </si>
  <si>
    <t>5.3.</t>
  </si>
  <si>
    <t>Ovaj rad obuhvaća izradu oznaka na kolniku (sav rad djelatnika i strojeva i sav materijal) za reguliranje prometa koje su definirane u Pravilniku o prometnim znakovima, signalizaciji i opremi na cestama (N.N. 92/2019), HR normama i ovim O.T.U. Boje i dimenzije oznaka određene su Pravilnikom i pripadajućim normama. U cijenu je potrebno uključiti i tzv. "markiranje".</t>
  </si>
  <si>
    <t>Privremena prometna regulacija. 
Uključuje ishođenje odobrenja od Grada Požege te svu opremu i znakove do završetka svih radova. U cijenu također uključiti i izradu elaborata regulacije prometa, te regulacija za obilazni put. Obračun po kompletu.</t>
  </si>
  <si>
    <t>Strojno 85%</t>
  </si>
  <si>
    <t>Ručno 15%</t>
  </si>
  <si>
    <r>
      <t xml:space="preserve">STROJNO ZASJECANJE </t>
    </r>
    <r>
      <rPr>
        <b/>
        <sz val="10"/>
        <rFont val="Arial Narrow"/>
        <family val="2"/>
        <charset val="238"/>
      </rPr>
      <t xml:space="preserve">
</t>
    </r>
    <r>
      <rPr>
        <sz val="10"/>
        <rFont val="Arial Narrow"/>
        <family val="2"/>
        <charset val="238"/>
      </rPr>
      <t xml:space="preserve">Stavkom su obuhvaćena sva strojna zasijecanja asfalta, betonskih kocki i rubnjaka na mjestima uklapanja nove i stare kolničke konstrukcije, na mjestima proširenja kolnika, zasijecanja pri izvedbi prekopa i sl. Jedinična cijena obuhvaća sav rad, opremu i materijal potreban za potpuno dovršenje stavke, te utovar i odvoz. Obračun je po m1.  </t>
    </r>
  </si>
  <si>
    <t>4.6.</t>
  </si>
  <si>
    <t xml:space="preserve"> - oplata</t>
  </si>
  <si>
    <t>kg</t>
  </si>
  <si>
    <t>IZRADA NOSIVOG ASFALTNOG SLOJA AC 16 base 50/70, DEBLJINE 6,0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</si>
  <si>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IZRADA HABAJUĆEG ASFALTNOG SLOJA AC 11 surf 50/70, DEBLJINE 3,0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</si>
  <si>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IZRADA ZAŠTITNOG ASFALTNOG SLOJA AC 8 surf 50/70, DEBLJINE 3,0 cm preko hidroizolacije.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</si>
  <si>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 xml:space="preserve">ZAMJENA SLOJA SLABOG TEMELJNOG TLA  - drobljenim kamenom 0-63 mm, predviđene debljine od cca. 20 cm do 0,60 m ili prema zahtjevu nadzornog inženjera. Rad uključuje iskop sloja slabog materijala u temeljnom tlu, utovar s odvozom na odlagalište, deponiranje i uređenje deponije te njegovu zamjenu izradom zbijenog nasipnog sloja od drobljenog kamena. Izvođač radova dužan je osigurati sva potrebna ispitivanja radi uvida u kakvoću izvedene zamjene. Primjenu tog materijala odobrava Nadzorni Inženjer. Obračun u kubičnim metrima  potpuno završenog i zbijenog sloja. </t>
  </si>
  <si>
    <t>- mrežasta armatura</t>
  </si>
  <si>
    <t>- rebrasta armatura</t>
  </si>
  <si>
    <t xml:space="preserve"> - beton C30/37 VDP</t>
  </si>
  <si>
    <t>UREĐENJE GRADILIŠTA
Pripremni i završni radovi pri izvođenju radova na gradilištu, a obuhvaćaju dovoz, postavljanje u pogonsko stanje, demontiranje i odvoz svih uređaja, postrojenja, pribora, građevinskih strojeva, transportnih sredstava, oplata, ukrućenja, uređaja opskrbljivanja i prostorija za smještaj potrebnih za stručno izvođenje radova u ugovorenom roku, prema tehničkoj dokumentaciji provođenja radova opisanih u sljedećim pozicijama, ploča za oznaku gradilišta. Stavka obuhvaća i krčenje gradlišta, uspostavljanje prvobitnog stanja svih površina koje su privremeno korištene kao i radne i skladišne, obnavljanje svih korištenih puteva, saniranje oštećenja uzrokovanih privremenim deponijama materijala. Obračun po kompletu.</t>
  </si>
  <si>
    <t>GEODETSKI RADOVI -. ISKOLČENJE TRASE.
Stavka obuhvaća iskolčenje sanacije propusta, te održavanje točaka operativnog poligona i repera te sva geodetska mjerenja kojima se podaci iz elaborata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tlocrtnoj povišini obuhvata zahvata u skladu s elaboratom sanacije. U cijenu uključena i izrade elaborata iskolčenja te predaja investitoru u 2 analogna primjerka i 1 na CD-u digitalno.</t>
  </si>
  <si>
    <t>PZK 12-1</t>
  </si>
  <si>
    <t xml:space="preserve">Čelična pocinčana jednostrana ograda.
Stavka obuhvaća nabavu, dobavu i ugradnju čelične pocinčane
zaštitne jednostrane ograde uključujući stupove L = 1,90
metara koji se zabijaju u zemlju na međusobnom
razmaku od 4 m, te kose završetke sa obje strane,
uključivo sav rad i materijal.
U cijenu su uključeni svi materijali, rad, prijevoz,
antikorizivna zaštita i sve potrebno za potpuno dovršenje
rada.
Obračun radova:
Po metru ugrađene zaštitne ograde. </t>
  </si>
  <si>
    <t>5. PROMETNA SIGNALIZACIJA I OPREMA</t>
  </si>
  <si>
    <t>5. PROMETNA SIGNALIZACIJA I OPREMA - ukupno :</t>
  </si>
  <si>
    <t>6. OSTALI RADOVI</t>
  </si>
  <si>
    <t>6. OSTALI RADOVI - ukupno :</t>
  </si>
  <si>
    <t>Izrada 2 ograde koje se fiksiraju na zidiće propusta. Ograda se sastoji od okruglih cijevi promjera do 8 cm, sa stupovima, ukupne visine 100 cm. Ispuna ograde se izvodi od 4 cijevi promjera min. 5 cm. Ograde su vruće cinčana i obojene plavom bojom. Obračun po komadu ograde duljine do 4,00 m.</t>
  </si>
  <si>
    <t>4.5.</t>
  </si>
  <si>
    <t>Ankeriranje šipke fi 14 duljine 40 cm u postojeći zid. U cijenu uključena izrada rupe fi 14 dubine 20 cm zabijanje RA fi 14 u rupu na razmaku od 15 cm u postojeći zid kao veza staro-novo. Obračun po komadu</t>
  </si>
  <si>
    <t>6.3.</t>
  </si>
  <si>
    <t>UKLANJANJE GRMLJA, ŠIBLJA I DRVEĆA do Ø 15 cm. 
Ovaj rad obuhvaća uklanjanje grmlja, šiblja i drveća s odsijecanjem grana na dužine pogodne za prijevoz, čišćenje i uklanjanje sveg nepotrebnog materijala zaostalog nakon izvedenih radova, prijevoz na odlagalište te uključivo uređenje istog. Obračun je po m2 očišćene zarasle površine. Izvedba, kontrola kakvoće i obračun prema OTU 1-03.1 ili jednakovrijedno.</t>
  </si>
  <si>
    <t>ISKOP MJEŠOVITOG MATERIJALA.
Iskop tla i konstrukcije prometnice, nasipa uz propust, zemljanog materijala. Iskop se obavlja prema visinskim kotama iz elaborata sanacije te propisanim nagibima kosina. Mješani materijal podrazumjeva beton, kamen, rubnjake, asfalt, tucanik, pijesak, zemlju, humus i slično. Rad također uključuje utovar iskopanog materijala u prijevozna sredstava, prijevoz do odlagališta, deponiranje, te razastiranje materijala na odlagalištu. Dio materijala koji je potreban za izradu zemljanog nasipa i humusiranje potrebno je privremeno deponirati na gradilištu. Mjesto odlaganja (deponiju) dužan je osigurati Izvođač radova uz odobrenje Nadzornog inženjera te troškove zbrinjavanja snosi izvođač. Rad se mjeri u kubičnim metrima stvarno iskopanog materijala, mjereno u sraslom stanju. Izvedba, kontrola kakvoće i obračun prema OTU 2-02 ili jednakovrijedno.</t>
  </si>
  <si>
    <r>
      <t>ZBIJANJE I PLANIRANJE POSTELJICE</t>
    </r>
    <r>
      <rPr>
        <b/>
        <sz val="10"/>
        <rFont val="Arial Narrow"/>
        <family val="2"/>
        <charset val="238"/>
      </rPr>
      <t xml:space="preserve">
</t>
    </r>
    <r>
      <rPr>
        <sz val="10"/>
        <rFont val="Arial Narrow"/>
        <family val="2"/>
        <charset val="238"/>
      </rPr>
      <t>Grubo i fino strojno planiranje, te zbijanje posteljice valjcima. Zbijanje posteljice u zemljanim materijalima treba izvršiti tako da se postigne stupanj zbijenosti u odnosu na standardni Proctorov postupak Sz≥97 %, odnosno modul stišljivosti Ms≥20 Mn/m2. Radove izvesti u skladu sa O.T.U. 2-10.1 ili jednakovrijedno. Obračun po m2 zbijene posteljice.</t>
    </r>
  </si>
  <si>
    <t>Izrada bankine od zemljanog materijala i humusiranje
Izrada nasipa bankine od zemljanog materijala prema kotama i detaljima danim na poprečnim presjecima. Rad obuhvaća strojno razastiranje i planiranje zemljanog materijala, zbijanje ježevima, glatkim valjcima ili valjcima s kotačima na pneumaticima uz prethodno kvašenje vodom. Zbijanje nasipa u zemljanim materijalima treba vršiti tako, da se postigne stupanj zbijenosti u odnosu na standardni 
Proctor-ov postupak Sz &gt; 97%, odnosno modul stišljivosti Ms&gt;25MN/m2. Svi radovi moraju biti izvedeni u skladu O.T.U.I. 2-9.1 ili jednakovrijedno.
Obračun po m3 ugrađenog sloja. Dobavu i ugradnju humusnog materijala u sloju izvesti u debljini do 20 cm. Razastrti sloj humusa je potrebno uvaljati laganim valjkom. U slučaju suhog i vrućeg vremena potrebno je vlažiti zasijane površine. Po fino uređenom humusnom sloju sije se trava. Vrsta i mješavina trave odabire su u ovisnosti o ekološkim uvjetima zbog sigurnosti rasta vegetacije. Količina sjemena iznosi oko 5.1-8.0 g/m2. Nakon izrade humusnog sloja i travnate vegetacije, površine se moraju njegovati do konačnog rasta, ako je potrebno pokositi 1-2 puta. Stavka obuhvaća nabavu, dovoz i ugradnju, sav rad i materijal potreban za rad.</t>
  </si>
  <si>
    <t>IZRADA NOSIVOG SLOJA (Ms≥80 MN/m2) od drobljenog kamenog materijala, veličine zrna 0/63 mm, zbijanje u slojevima do 35 cm, kompletni nasip je u slojevima do 4,00 metra uz sanirani propust te nasipavanje dijela potoka iznad kojeg se vrši uređenje korita. U cijenu je uključena dobava materijala, utovar, prijevoz, i ugradnja (strojno razastiranje, planiranje i zbijanje do traženog modula stišljivosti ili stupnja zbijenosti) na uređenu i preuzetu podlogu. Obračun je po m3 ugrađenog materijala u zbijenom stanju. Izvedba, kontrola kakvoće i obračun prema OTU 5-01 ili jednakovrijedno. Stavka obuhvaća nabavu, dovoz i ugradnju, sav rad i materijal potreban za rad.</t>
  </si>
  <si>
    <t>IZRADA TEMELJA I TEMELJNIH PLOČA (s oplatom) od armiranog vodonepropusnog betona klase betona C 30/37 u oplati. Prema nacrtima, detaljima i uvjetima iz projekta.  Obračun je po m3 ugrađenog betona po projektiranim mjerama, a u jediničnu cijenu su uključeni nabava betona, svi prijevozi i prijenosi, izrada, montaža i demontaža potrebne oplate i skele, rad na ugradnji i njezi betona, te sav drugi potrebni rad i materijal. Armatura se obračunava posebno. Izvedba, kontrola kakvoće i obračun prema OTU 7-01.4.4 ili jednakovrijedno.</t>
  </si>
  <si>
    <t>IZRADA ZIDOVA I UPORNIH ZIDOVA (s oplatom) od armiranog vodonepropusnog betona klase betona C 30/37 u oplati. Prema nacrtima, detaljima i uvjetima iz projekta.  Obračun je po m3 ugrađenog betona po projektiranim mjerama, a u jediničnu cijenu su uključeni nabava betona, svi prijevozi i prijenosi, izrada, montaža i demontaža potrebne oplate i skele, rad na ugradnji i njezi betona, te sav drugi potrebni rad i materijal. Armatura se obračunava posebno. Izvedba, kontrola kakvoće i obračun prema OTU 7-01.4.4 ili jednakovrijedno.</t>
  </si>
  <si>
    <t>IZRADA STROPNE PLOČE I ZIDIĆA NAD PLOČOM (s oplatom) od armiranog vodonepropusnog betona klase betona C 30/37 u oplati. Prema nacrtima, detaljima i uvjetima iz projekta.  Obračun je po m3 ugrađenog betona po projektiranim mjerama, a u jediničnu cijenu su uključeni nabava betona, svi prijevozi i prijenosi, izrada, montaža i demontaža potrebne oplate i skele, rad na ugradnji i njezi betona, te sav drugi potrebni rad i materijal. Armatura se obračunava posebno. Izvedba, kontrola kakvoće i obračun prema OTU 7-01.4.4 ili jednakovrijedno.</t>
  </si>
  <si>
    <t>Nabava, prijevoz i ugradnja armature, rebrasta armatura i mrežaste armature, B500B. Ugradnja prema specifikacijama iz projekta. Obračun je po kg ugrađene armature, a u cijenu su uključeni nabava i prijevoz čelika za armiranje; razvrstavanje i čišćenje, sječenje i savijanje; prijevozi i prijenosi; postavljanje, podlaganje i vezanje te eventualno zavarivanje; uključivo sav rad i materijal potreban za dovršenje i postavljanje u projektirani položaj te izrada skela za rad na postavljanju armature. Izvedba, kontrola kakvoće i obračun prema OTU 7-00.2.3. i 7-01.5 (ili jednakovrijedno).</t>
  </si>
  <si>
    <t>Izrada pune i isprekidane razdjelne crte bijele boje, sa retroreflektivnim zrncima klase II, širine 12 cm. Oznake na kolniku izvode se prema projektu prometne opreme i signalizacije, a u skladu s važećim Pravilnikom o prometnim znakovima, opremi i signalizaciji na cestama i važećim hrvatskim normama koje reguliraju to područje . U cijenu ulazi sav rad, materijal prijevoz i sve ostalo što je potrebno za potpuni dovršetak posla uključujući potrebna ispitivanja kakvoće materijala i rada. Obračun je po m1 izvedenih oznaka. Izvedba, kontrola kakvoće i obračun prema OTU 9-02 i 9-02.1 (ili jednakovrijedno).</t>
  </si>
  <si>
    <r>
      <t>STUP PROMETNOG ZNAKA</t>
    </r>
    <r>
      <rPr>
        <b/>
        <sz val="10"/>
        <rFont val="Arial Narrow"/>
        <family val="2"/>
        <charset val="238"/>
      </rPr>
      <t xml:space="preserve">
</t>
    </r>
    <r>
      <rPr>
        <sz val="10"/>
        <rFont val="Arial Narrow"/>
        <family val="2"/>
        <charset val="238"/>
      </rPr>
      <t xml:space="preserve">Nabava, transport i ugradnja Fe stupova Ø 60,3 mm kružnog presjeka, dužine 1,60 m. Dimenzije stupa određene su Pravilnikom o prometnim znakovima, signalizaciji i opremi na cestama  (N.N. 92/2019), te hrvatskim normama. 
Rad obuhvaća nabavu, prijevoz, iskop, izradu temelja i postavljanje stupa u temelj. Obračunava se prema broju postavljenih stupova, uključuje i svu opremu, materijal i pribor za postavljanje i pričvrščivanje prometnih znakova, te temelj s nosivom konstrukcijom. Radove izvesti u skladu sa O.T.U. 9-01 ili jednakovrijedno. </t>
    </r>
  </si>
  <si>
    <r>
      <rPr>
        <sz val="10"/>
        <rFont val="Arial Narrow"/>
        <family val="2"/>
        <charset val="238"/>
      </rPr>
      <t>PROMETNI ZNAK</t>
    </r>
    <r>
      <rPr>
        <b/>
        <sz val="10"/>
        <rFont val="Arial Narrow"/>
        <family val="2"/>
        <charset val="238"/>
      </rPr>
      <t xml:space="preserve">
</t>
    </r>
    <r>
      <rPr>
        <sz val="10"/>
        <rFont val="Arial Narrow"/>
        <family val="2"/>
        <charset val="238"/>
      </rPr>
      <t>Dimenzije znakova određene su Pravilnikom o prometnim znakovima, signalizaciji i opremi na cestama  (N.N. 92/2019), te HR normama. 
Rad obuhvaća nabavu, prijevoz i postavljanje prometnog znaka na stup. Obračunava se prema broju postavljenih znakova određenih dimenzija, sva oprema i pribor za pričvrščivanje prometnih znakova. Radove izvesti u skladu sa O.T.U. 9-01 ili jednakovrijedno. Obračun po prometnom znaku.
Prometni znak br. :</t>
    </r>
  </si>
  <si>
    <t xml:space="preserve">Izrada betonske obloge korita na mjestu uz uporne zidove propusta
Stavka uključuje eventualno potrebno postavljanje pregrade visine do 1,5 m, te obilaznog cjevovoda ili kanala (točne dimenzije pregrade, obilaznog cjevovoda usuglasiti sa nadzorom), strojni iskop i profiliranje budućeg korita kanala sa odvozom i zbrinjavanjem viška materijala na trajnu deponiju, izradu obloge betonskog korita beton C30/37, otpornim na mraz i sol sa svom potrebnom oplatom, armaturom (70 kg/m³), dilatacijama i ostalim potrebnim za dovršenje stavke. Betonska obloga se postavlja na podlogu od drobljenog kamenog agregata 0-12, debljina obloge iznosi 15 cm. Nakon postavljanja betonske obloge i betonskih pragova stavka također uključuje uklanjanje zaobilaznog cjevovoda ili zatrpavanje zaobilaznog kanala i uklanjanje pregrade. U stavku uključiti i uređenje dijela pokosa i zatravnjivanje pokosa koji bude oštećen prilikom izvedbe radova. Obračun stavke je po m2 izvedene obloge sa svim gore navedenim materijalima i radovima. </t>
  </si>
  <si>
    <t>Dobava i ugradnja novih slojeva hidroizolacije na
stropnoj ploči propusta.
Prije izvedbe hidroizolacije skida se cementna
skramica i uklanja se prašina i druge nečistoće. Slijedi
izvedba temeljnog sloja od jednog sloja
dvokomponentne epoksidne smole i posipavanje
kvarcnim pijeskom veličine zrna 0,5 do 1,5 mm.
Nakon očvršćavanja epoksidne smole, sav nevezani
pijesak treba pomesti. Slijedi izvedba sustava
jednoslojne hidroizolacije (varena bitumenska
hidroizolacijska mosna traka debljine 5 mm s uloškom
od poliesterskog filca).
Kvaliteta temeljnog sloja mora odgovarati uvjetima
kvalitete prema OTU, knjiga IV, t. 7-01.9-4, kvarcnog
pijeska prema 7-01.9-5, a brtvenog sloja bitumenske
trake prema 7-01.9-7. 
Hidroizolacija se izvodi za suhog vremena kada je
vlažnost površine na koju se postavlja hidroizolacija
manja od 4%. Obračun po m2 ugrađenog materijala.</t>
  </si>
  <si>
    <t>Pažljivo uklanjanje stropne ploče propusta.  Tlocrtna površina propusta vanjskih dimenzija je približno 2,50x9,50 metara. Obračun po komadu kompletno uklonjene stropne ploče propusta sa odvozom i zbrinjavanjem otpada na deponiji.</t>
  </si>
  <si>
    <t>Pažljivo uklanjanje dijela zidova propusta i upornih zidova.  Duljina zidova pribiližno 23 m, visine do približno 4 metra.  Obračun po komadu kompletno uklonjenih dijelova zidova propusta sa odvozom i zbrinjavanjem otpada na deponiji.</t>
  </si>
  <si>
    <t>Pažljivo uklanjanje dijela podnih ploča i temelja propusta.  Tlocrtni obuhvat približno 3,50 x 9,50 m. Obračun po komadu kompletno uklonjenih dijelova temelja sa pripremom temeljnog tla za izradu nasipnih slojeva saniranog propusta sa odvozom i zbrinjavanjem otpada na deponiji.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</si>
</sst>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kn&quot;"/>
    <numFmt numFmtId="165" formatCode="#,##0.00\ _k_n"/>
    <numFmt numFmtId="166" formatCode="#,##0.00\ [$EUR]"/>
  </numFmts>
  <fonts count="26">
    <font>
      <sz val="11"/>
      <color theme="1"/>
      <name val="Calibri"/>
      <charset val="238"/>
      <scheme val="minor"/>
    </font>
    <font>
      <sz val="11"/>
      <color theme="1"/>
      <name val="Calibri"/>
      <family val="2"/>
      <charset val="238"/>
      <scheme val="minor"/>
    </font>
    <font>
      <sz val="11"/>
      <color theme="1"/>
      <name val="Calibri"/>
      <family val="2"/>
      <charset val="238"/>
      <scheme val="minor"/>
    </font>
    <font>
      <b/>
      <sz val="12"/>
      <color theme="1"/>
      <name val="Calibri"/>
      <family val="2"/>
      <charset val="238"/>
      <scheme val="minor"/>
    </font>
    <font>
      <b/>
      <sz val="11"/>
      <color theme="1"/>
      <name val="Calibri"/>
      <family val="2"/>
      <charset val="238"/>
      <scheme val="minor"/>
    </font>
    <font>
      <sz val="11"/>
      <color theme="1"/>
      <name val="Arial"/>
      <family val="2"/>
      <charset val="238"/>
    </font>
    <font>
      <b/>
      <sz val="12"/>
      <color theme="1"/>
      <name val="Arial"/>
      <family val="2"/>
      <charset val="238"/>
    </font>
    <font>
      <b/>
      <sz val="11"/>
      <color theme="1"/>
      <name val="Arial"/>
      <family val="2"/>
      <charset val="238"/>
    </font>
    <font>
      <b/>
      <sz val="14"/>
      <color theme="1"/>
      <name val="Calibri"/>
      <family val="2"/>
      <charset val="238"/>
      <scheme val="minor"/>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sz val="11"/>
      <color theme="1"/>
      <name val="Arial Narrow"/>
      <family val="2"/>
      <charset val="238"/>
    </font>
    <font>
      <b/>
      <sz val="14"/>
      <color theme="1"/>
      <name val="Arial Narrow"/>
      <family val="2"/>
      <charset val="238"/>
    </font>
    <font>
      <sz val="10"/>
      <color theme="1"/>
      <name val="Arial Narrow"/>
      <family val="2"/>
      <charset val="238"/>
    </font>
    <font>
      <b/>
      <sz val="10"/>
      <color theme="1"/>
      <name val="Arial Narrow"/>
      <family val="2"/>
      <charset val="238"/>
    </font>
    <font>
      <sz val="12"/>
      <name val="HRHelvetica"/>
    </font>
    <font>
      <sz val="10"/>
      <name val="Arial Narrow"/>
      <family val="2"/>
      <charset val="238"/>
    </font>
    <font>
      <b/>
      <sz val="10"/>
      <name val="Arial Narrow"/>
      <family val="2"/>
      <charset val="238"/>
    </font>
    <font>
      <i/>
      <sz val="10"/>
      <color theme="1"/>
      <name val="Arial Narrow"/>
      <family val="2"/>
      <charset val="238"/>
    </font>
    <font>
      <b/>
      <sz val="11"/>
      <color theme="1"/>
      <name val="Arial Narrow"/>
      <family val="2"/>
      <charset val="238"/>
    </font>
    <font>
      <b/>
      <sz val="12"/>
      <color theme="1"/>
      <name val="Arial Narrow"/>
      <family val="2"/>
      <charset val="238"/>
    </font>
    <font>
      <sz val="10"/>
      <color rgb="FFFF0000"/>
      <name val="Arial Narrow"/>
      <family val="2"/>
      <charset val="238"/>
    </font>
    <font>
      <sz val="11"/>
      <color rgb="FFFF0000"/>
      <name val="Arial Narrow"/>
      <family val="2"/>
      <charset val="238"/>
    </font>
    <font>
      <sz val="12"/>
      <name val="YU Swiss"/>
      <family val="2"/>
      <charset val="238"/>
    </font>
    <font>
      <sz val="10"/>
      <color rgb="FF000000"/>
      <name val="Arial Narrow"/>
      <family val="2"/>
      <charset val="238"/>
    </font>
  </fonts>
  <fills count="5">
    <fill>
      <patternFill patternType="none"/>
    </fill>
    <fill>
      <patternFill patternType="gray125"/>
    </fill>
    <fill>
      <patternFill patternType="solid">
        <fgColor theme="0" tint="-0.14996795556505021"/>
        <bgColor indexed="64"/>
      </patternFill>
    </fill>
    <fill>
      <patternFill patternType="solid">
        <fgColor theme="0" tint="-4.9989318521683403E-2"/>
        <bgColor indexed="64"/>
      </patternFill>
    </fill>
    <fill>
      <patternFill patternType="solid">
        <fgColor theme="0" tint="-0.14999847407452621"/>
        <bgColor indexed="64"/>
      </patternFill>
    </fill>
  </fills>
  <borders count="8">
    <border>
      <left/>
      <right/>
      <top/>
      <bottom/>
      <diagonal/>
    </border>
    <border>
      <left/>
      <right/>
      <top style="thin">
        <color rgb="FF0000FF"/>
      </top>
      <bottom/>
      <diagonal/>
    </border>
    <border>
      <left/>
      <right/>
      <top/>
      <bottom style="dotted">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s>
  <cellStyleXfs count="5">
    <xf numFmtId="0" fontId="0" fillId="0" borderId="0"/>
    <xf numFmtId="0" fontId="16" fillId="0" borderId="0"/>
    <xf numFmtId="0" fontId="2" fillId="0" borderId="0"/>
    <xf numFmtId="0" fontId="1" fillId="0" borderId="0"/>
    <xf numFmtId="0" fontId="24" fillId="0" borderId="0"/>
  </cellStyleXfs>
  <cellXfs count="142">
    <xf numFmtId="0" fontId="0" fillId="0" borderId="0" xfId="0"/>
    <xf numFmtId="0" fontId="0" fillId="0" borderId="0" xfId="0" applyAlignment="1">
      <alignment vertical="center"/>
    </xf>
    <xf numFmtId="0" fontId="3" fillId="0" borderId="0" xfId="0" applyFont="1" applyAlignment="1">
      <alignment vertical="center"/>
    </xf>
    <xf numFmtId="164" fontId="4" fillId="0" borderId="0" xfId="0" applyNumberFormat="1" applyFont="1" applyAlignment="1">
      <alignment vertical="center"/>
    </xf>
    <xf numFmtId="0" fontId="5" fillId="0" borderId="1" xfId="0" applyFont="1" applyBorder="1" applyAlignment="1">
      <alignment vertical="center"/>
    </xf>
    <xf numFmtId="0" fontId="6" fillId="0" borderId="1" xfId="0" applyFont="1" applyBorder="1" applyAlignment="1">
      <alignment vertical="center"/>
    </xf>
    <xf numFmtId="164" fontId="7" fillId="0" borderId="1" xfId="0" applyNumberFormat="1" applyFont="1" applyBorder="1" applyAlignment="1">
      <alignment vertical="center"/>
    </xf>
    <xf numFmtId="0" fontId="5" fillId="0" borderId="0" xfId="0" applyFont="1" applyAlignment="1">
      <alignment vertical="center"/>
    </xf>
    <xf numFmtId="0" fontId="6" fillId="0" borderId="0" xfId="0" applyFont="1" applyAlignment="1">
      <alignment vertical="center"/>
    </xf>
    <xf numFmtId="164" fontId="7" fillId="0" borderId="0" xfId="0" applyNumberFormat="1" applyFont="1" applyAlignment="1">
      <alignment vertical="center"/>
    </xf>
    <xf numFmtId="0" fontId="0" fillId="0" borderId="0" xfId="0" applyAlignment="1">
      <alignment horizontal="center" vertical="center"/>
    </xf>
    <xf numFmtId="0" fontId="0" fillId="0" borderId="0" xfId="0" applyAlignment="1">
      <alignment horizontal="center" vertical="top"/>
    </xf>
    <xf numFmtId="164" fontId="0" fillId="0" borderId="0" xfId="0" applyNumberForma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9" fillId="0" borderId="0" xfId="0" applyFont="1" applyAlignment="1">
      <alignment vertical="center" wrapText="1"/>
    </xf>
    <xf numFmtId="0" fontId="0" fillId="2" borderId="0" xfId="0" applyFill="1" applyAlignment="1">
      <alignment horizontal="center" vertical="top"/>
    </xf>
    <xf numFmtId="0" fontId="8" fillId="2" borderId="0" xfId="0" applyFont="1" applyFill="1" applyAlignment="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10" fillId="2" borderId="4" xfId="0" applyFont="1" applyFill="1" applyBorder="1" applyAlignment="1">
      <alignment horizontal="center" vertical="center"/>
    </xf>
    <xf numFmtId="0" fontId="10" fillId="2" borderId="4" xfId="0" applyFont="1" applyFill="1" applyBorder="1" applyAlignment="1">
      <alignment horizontal="center" vertical="center" wrapText="1"/>
    </xf>
    <xf numFmtId="164" fontId="10" fillId="2" borderId="4" xfId="0" applyNumberFormat="1" applyFont="1" applyFill="1" applyBorder="1" applyAlignment="1">
      <alignment horizontal="center" vertical="center" wrapText="1"/>
    </xf>
    <xf numFmtId="164" fontId="10" fillId="2" borderId="4" xfId="0" applyNumberFormat="1" applyFont="1" applyFill="1" applyBorder="1" applyAlignment="1">
      <alignment horizontal="center" vertical="center"/>
    </xf>
    <xf numFmtId="0" fontId="11" fillId="0" borderId="0" xfId="0" applyFont="1" applyAlignment="1">
      <alignment horizontal="center" vertical="center" wrapText="1"/>
    </xf>
    <xf numFmtId="0" fontId="9" fillId="0" borderId="0" xfId="0" applyFont="1" applyAlignment="1">
      <alignment horizontal="right" vertical="center" wrapText="1"/>
    </xf>
    <xf numFmtId="0" fontId="4" fillId="0" borderId="6" xfId="0" applyFont="1" applyBorder="1" applyAlignment="1">
      <alignment vertical="center"/>
    </xf>
    <xf numFmtId="0" fontId="4" fillId="0" borderId="6" xfId="0" applyFont="1" applyBorder="1" applyAlignment="1">
      <alignment horizontal="center" vertical="center"/>
    </xf>
    <xf numFmtId="164" fontId="4" fillId="0" borderId="6" xfId="0" applyNumberFormat="1" applyFont="1" applyBorder="1" applyAlignment="1">
      <alignment horizontal="center" vertical="center"/>
    </xf>
    <xf numFmtId="0" fontId="4"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center" vertical="top"/>
    </xf>
    <xf numFmtId="0" fontId="14" fillId="0" borderId="0" xfId="0" applyFont="1" applyAlignment="1">
      <alignment vertical="center" wrapText="1"/>
    </xf>
    <xf numFmtId="0" fontId="12" fillId="0" borderId="0" xfId="0" applyFont="1" applyAlignment="1">
      <alignment horizontal="center" vertical="center"/>
    </xf>
    <xf numFmtId="164" fontId="12" fillId="0" borderId="0" xfId="0" applyNumberFormat="1" applyFont="1" applyAlignment="1">
      <alignment horizontal="center" vertical="center"/>
    </xf>
    <xf numFmtId="0" fontId="15" fillId="2" borderId="4" xfId="0" applyFont="1" applyFill="1" applyBorder="1" applyAlignment="1">
      <alignment horizontal="center" vertical="center"/>
    </xf>
    <xf numFmtId="0" fontId="15" fillId="2" borderId="4" xfId="0" applyFont="1" applyFill="1" applyBorder="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vertical="top"/>
    </xf>
    <xf numFmtId="0" fontId="12" fillId="0" borderId="0" xfId="0" applyFont="1" applyAlignment="1">
      <alignment horizontal="center"/>
    </xf>
    <xf numFmtId="0" fontId="14" fillId="2" borderId="0" xfId="0" applyFont="1" applyFill="1" applyAlignment="1">
      <alignment horizontal="center" vertical="center"/>
    </xf>
    <xf numFmtId="0" fontId="14" fillId="0" borderId="0" xfId="0" applyFont="1" applyAlignment="1">
      <alignment horizontal="center"/>
    </xf>
    <xf numFmtId="2" fontId="14" fillId="0" borderId="0" xfId="0" applyNumberFormat="1" applyFont="1" applyAlignment="1">
      <alignment horizontal="center"/>
    </xf>
    <xf numFmtId="2" fontId="14" fillId="0" borderId="0" xfId="0" applyNumberFormat="1" applyFont="1" applyAlignment="1">
      <alignment horizontal="center" vertical="center"/>
    </xf>
    <xf numFmtId="49" fontId="17" fillId="0" borderId="0" xfId="0" applyNumberFormat="1" applyFont="1" applyAlignment="1">
      <alignment horizontal="center"/>
    </xf>
    <xf numFmtId="0" fontId="19" fillId="0" borderId="0" xfId="0" applyFont="1" applyAlignment="1">
      <alignment horizontal="center" vertical="center" wrapText="1"/>
    </xf>
    <xf numFmtId="0" fontId="14" fillId="0" borderId="0" xfId="0" applyFont="1" applyAlignment="1">
      <alignment vertical="center"/>
    </xf>
    <xf numFmtId="2" fontId="14" fillId="0" borderId="0" xfId="0" applyNumberFormat="1" applyFont="1" applyAlignment="1">
      <alignment vertical="center"/>
    </xf>
    <xf numFmtId="0" fontId="18" fillId="0" borderId="0" xfId="0" applyFont="1" applyAlignment="1">
      <alignment vertical="top" wrapText="1"/>
    </xf>
    <xf numFmtId="0" fontId="17" fillId="0" borderId="0" xfId="0" applyFont="1" applyAlignment="1">
      <alignment vertical="top" wrapText="1"/>
    </xf>
    <xf numFmtId="0" fontId="14" fillId="0" borderId="0" xfId="0" applyFont="1" applyAlignment="1">
      <alignment horizontal="justify" vertical="top" wrapText="1"/>
    </xf>
    <xf numFmtId="0" fontId="12" fillId="0" borderId="0" xfId="0" applyFont="1" applyAlignment="1">
      <alignment vertical="center" wrapText="1"/>
    </xf>
    <xf numFmtId="0" fontId="17" fillId="0" borderId="0" xfId="0" applyFont="1" applyAlignment="1">
      <alignment horizontal="justify" vertical="top" wrapText="1"/>
    </xf>
    <xf numFmtId="0" fontId="17" fillId="0" borderId="0" xfId="0" applyFont="1" applyAlignment="1">
      <alignment horizontal="left" vertical="top" wrapText="1"/>
    </xf>
    <xf numFmtId="0" fontId="17" fillId="0" borderId="0" xfId="0" applyFont="1" applyAlignment="1">
      <alignment horizontal="left" vertical="center" wrapText="1"/>
    </xf>
    <xf numFmtId="0" fontId="21" fillId="0" borderId="0" xfId="0" applyFont="1" applyAlignment="1">
      <alignment vertical="center"/>
    </xf>
    <xf numFmtId="164" fontId="20" fillId="0" borderId="0" xfId="0" applyNumberFormat="1" applyFont="1" applyAlignment="1">
      <alignment vertical="center"/>
    </xf>
    <xf numFmtId="0" fontId="21" fillId="0" borderId="2" xfId="0" applyFont="1" applyBorder="1" applyAlignment="1">
      <alignment vertical="center"/>
    </xf>
    <xf numFmtId="0" fontId="12" fillId="0" borderId="2" xfId="0" applyFont="1" applyBorder="1" applyAlignment="1">
      <alignment vertical="center"/>
    </xf>
    <xf numFmtId="0" fontId="21" fillId="0" borderId="3" xfId="0" applyFont="1" applyBorder="1" applyAlignment="1">
      <alignment vertical="center"/>
    </xf>
    <xf numFmtId="0" fontId="12" fillId="0" borderId="3" xfId="0" applyFont="1" applyBorder="1" applyAlignment="1">
      <alignment vertical="center"/>
    </xf>
    <xf numFmtId="0" fontId="21" fillId="0" borderId="0" xfId="0" applyFont="1" applyAlignment="1">
      <alignment horizontal="right" vertical="center"/>
    </xf>
    <xf numFmtId="0" fontId="21" fillId="0" borderId="3" xfId="0" applyFont="1" applyBorder="1" applyAlignment="1">
      <alignment horizontal="center" vertical="center"/>
    </xf>
    <xf numFmtId="164" fontId="20" fillId="0" borderId="0" xfId="0" applyNumberFormat="1" applyFont="1" applyAlignment="1">
      <alignment horizontal="center" vertical="center"/>
    </xf>
    <xf numFmtId="164" fontId="12" fillId="0" borderId="0" xfId="0" applyNumberFormat="1" applyFont="1" applyAlignment="1">
      <alignment vertical="center"/>
    </xf>
    <xf numFmtId="0" fontId="14" fillId="0" borderId="0" xfId="0" applyFont="1" applyAlignment="1">
      <alignment horizontal="left" vertical="top" wrapText="1"/>
    </xf>
    <xf numFmtId="0" fontId="14" fillId="2" borderId="0" xfId="0" applyFont="1" applyFill="1" applyAlignment="1">
      <alignment horizontal="center" vertical="top"/>
    </xf>
    <xf numFmtId="0" fontId="15" fillId="2" borderId="0" xfId="0" applyFont="1" applyFill="1" applyAlignment="1">
      <alignment vertical="center" wrapText="1"/>
    </xf>
    <xf numFmtId="0" fontId="17" fillId="0" borderId="0" xfId="0" applyFont="1" applyAlignment="1">
      <alignment horizontal="right" vertical="center" wrapText="1"/>
    </xf>
    <xf numFmtId="0" fontId="15" fillId="0" borderId="0" xfId="0" applyFont="1" applyAlignment="1">
      <alignment vertical="center"/>
    </xf>
    <xf numFmtId="0" fontId="15" fillId="2" borderId="0" xfId="0" applyFont="1" applyFill="1" applyAlignment="1">
      <alignment vertical="center"/>
    </xf>
    <xf numFmtId="0" fontId="18" fillId="0" borderId="0" xfId="0" applyFont="1" applyAlignment="1">
      <alignment horizontal="left" vertical="top" wrapText="1"/>
    </xf>
    <xf numFmtId="0" fontId="15" fillId="0" borderId="0" xfId="0" applyFont="1" applyAlignment="1">
      <alignment horizontal="right" vertical="center" wrapText="1"/>
    </xf>
    <xf numFmtId="2" fontId="17" fillId="0" borderId="0" xfId="0" applyNumberFormat="1" applyFont="1" applyAlignment="1">
      <alignment horizontal="center"/>
    </xf>
    <xf numFmtId="0" fontId="22" fillId="0" borderId="0" xfId="0" applyFont="1" applyAlignment="1">
      <alignment vertical="center" wrapText="1"/>
    </xf>
    <xf numFmtId="0" fontId="23" fillId="0" borderId="0" xfId="0" applyFont="1" applyAlignment="1">
      <alignment vertical="center" wrapText="1"/>
    </xf>
    <xf numFmtId="9" fontId="17" fillId="0" borderId="0" xfId="0" applyNumberFormat="1" applyFont="1" applyAlignment="1">
      <alignment horizontal="right" vertical="center" wrapText="1"/>
    </xf>
    <xf numFmtId="2" fontId="14" fillId="0" borderId="0" xfId="0" applyNumberFormat="1" applyFont="1" applyAlignment="1">
      <alignment horizontal="center" vertical="top"/>
    </xf>
    <xf numFmtId="2" fontId="14" fillId="0" borderId="0" xfId="0" applyNumberFormat="1" applyFont="1" applyAlignment="1">
      <alignment vertical="top" wrapText="1"/>
    </xf>
    <xf numFmtId="2" fontId="17" fillId="0" borderId="0" xfId="0" applyNumberFormat="1" applyFont="1" applyAlignment="1">
      <alignment horizontal="left" vertical="top" wrapText="1"/>
    </xf>
    <xf numFmtId="2" fontId="17" fillId="0" borderId="0" xfId="0" applyNumberFormat="1" applyFont="1" applyAlignment="1">
      <alignment vertical="top" wrapText="1"/>
    </xf>
    <xf numFmtId="2" fontId="14" fillId="0" borderId="0" xfId="0" applyNumberFormat="1" applyFont="1" applyAlignment="1">
      <alignment horizontal="justify" vertical="top" wrapText="1"/>
    </xf>
    <xf numFmtId="0" fontId="14" fillId="0" borderId="0" xfId="0" applyFont="1" applyAlignment="1">
      <alignment vertical="top" wrapText="1"/>
    </xf>
    <xf numFmtId="164" fontId="15" fillId="0" borderId="0" xfId="0" applyNumberFormat="1" applyFont="1" applyAlignment="1">
      <alignment horizontal="center"/>
    </xf>
    <xf numFmtId="165" fontId="14" fillId="2" borderId="0" xfId="0" applyNumberFormat="1" applyFont="1" applyFill="1" applyAlignment="1">
      <alignment horizontal="center" vertical="center"/>
    </xf>
    <xf numFmtId="165" fontId="14" fillId="0" borderId="0" xfId="0" applyNumberFormat="1" applyFont="1" applyAlignment="1">
      <alignment horizontal="center" vertical="center"/>
    </xf>
    <xf numFmtId="165" fontId="15" fillId="2" borderId="4" xfId="0" applyNumberFormat="1" applyFont="1" applyFill="1" applyBorder="1" applyAlignment="1">
      <alignment horizontal="center" vertical="center" wrapText="1"/>
    </xf>
    <xf numFmtId="165" fontId="15" fillId="2" borderId="4" xfId="0" applyNumberFormat="1" applyFont="1" applyFill="1" applyBorder="1" applyAlignment="1">
      <alignment horizontal="center" vertical="center"/>
    </xf>
    <xf numFmtId="165" fontId="14" fillId="0" borderId="0" xfId="0" applyNumberFormat="1" applyFont="1" applyAlignment="1">
      <alignment horizontal="center"/>
    </xf>
    <xf numFmtId="165" fontId="14" fillId="0" borderId="0" xfId="0" applyNumberFormat="1" applyFont="1" applyAlignment="1">
      <alignment vertical="center"/>
    </xf>
    <xf numFmtId="165" fontId="15" fillId="0" borderId="0" xfId="0" applyNumberFormat="1" applyFont="1" applyAlignment="1">
      <alignment horizontal="center" vertical="center"/>
    </xf>
    <xf numFmtId="4" fontId="14" fillId="2" borderId="0" xfId="0" applyNumberFormat="1" applyFont="1" applyFill="1" applyAlignment="1">
      <alignment horizontal="center" vertical="center"/>
    </xf>
    <xf numFmtId="4" fontId="14" fillId="0" borderId="0" xfId="0" applyNumberFormat="1" applyFont="1" applyAlignment="1">
      <alignment horizontal="center" vertical="center"/>
    </xf>
    <xf numFmtId="4" fontId="15" fillId="2" borderId="4" xfId="0" applyNumberFormat="1" applyFont="1" applyFill="1" applyBorder="1" applyAlignment="1">
      <alignment horizontal="center" vertical="center" wrapText="1"/>
    </xf>
    <xf numFmtId="4" fontId="15" fillId="2" borderId="4" xfId="0" applyNumberFormat="1" applyFont="1" applyFill="1" applyBorder="1" applyAlignment="1">
      <alignment horizontal="center" vertical="center"/>
    </xf>
    <xf numFmtId="4" fontId="14" fillId="0" borderId="0" xfId="0" applyNumberFormat="1" applyFont="1" applyAlignment="1">
      <alignment horizontal="center"/>
    </xf>
    <xf numFmtId="4" fontId="14" fillId="0" borderId="0" xfId="0" applyNumberFormat="1" applyFont="1"/>
    <xf numFmtId="4" fontId="12" fillId="0" borderId="0" xfId="0" applyNumberFormat="1" applyFont="1" applyAlignment="1">
      <alignment horizontal="center" vertical="center"/>
    </xf>
    <xf numFmtId="4" fontId="14" fillId="0" borderId="0" xfId="0" applyNumberFormat="1" applyFont="1" applyAlignment="1">
      <alignment vertical="center"/>
    </xf>
    <xf numFmtId="0" fontId="17" fillId="0" borderId="0" xfId="0" quotePrefix="1" applyFont="1" applyAlignment="1">
      <alignment vertical="top" wrapText="1"/>
    </xf>
    <xf numFmtId="0" fontId="17" fillId="0" borderId="0" xfId="4" applyFont="1" applyAlignment="1">
      <alignment horizontal="center" wrapText="1"/>
    </xf>
    <xf numFmtId="4" fontId="15" fillId="2" borderId="0" xfId="0" applyNumberFormat="1" applyFont="1" applyFill="1" applyAlignment="1">
      <alignment vertical="center"/>
    </xf>
    <xf numFmtId="166" fontId="20" fillId="0" borderId="0" xfId="0" applyNumberFormat="1" applyFont="1" applyAlignment="1">
      <alignment vertical="center"/>
    </xf>
    <xf numFmtId="166" fontId="20" fillId="0" borderId="2" xfId="0" applyNumberFormat="1" applyFont="1" applyBorder="1" applyAlignment="1">
      <alignment vertical="center"/>
    </xf>
    <xf numFmtId="166" fontId="20" fillId="0" borderId="3" xfId="0" applyNumberFormat="1" applyFont="1" applyBorder="1" applyAlignment="1">
      <alignment vertical="center"/>
    </xf>
    <xf numFmtId="166" fontId="21" fillId="0" borderId="0" xfId="0" applyNumberFormat="1" applyFont="1" applyAlignment="1">
      <alignment vertical="center"/>
    </xf>
    <xf numFmtId="166" fontId="21" fillId="0" borderId="3" xfId="0" applyNumberFormat="1" applyFont="1" applyBorder="1" applyAlignment="1">
      <alignment horizontal="center" vertical="center"/>
    </xf>
    <xf numFmtId="2" fontId="15" fillId="2" borderId="4" xfId="0" applyNumberFormat="1" applyFont="1" applyFill="1" applyBorder="1" applyAlignment="1">
      <alignment horizontal="center"/>
    </xf>
    <xf numFmtId="2" fontId="14" fillId="0" borderId="0" xfId="0" applyNumberFormat="1" applyFont="1"/>
    <xf numFmtId="4" fontId="14" fillId="2" borderId="0" xfId="0" applyNumberFormat="1" applyFont="1" applyFill="1" applyAlignment="1">
      <alignment horizontal="center"/>
    </xf>
    <xf numFmtId="4" fontId="15" fillId="2" borderId="4" xfId="0" applyNumberFormat="1" applyFont="1" applyFill="1" applyBorder="1" applyAlignment="1">
      <alignment horizontal="center"/>
    </xf>
    <xf numFmtId="4" fontId="15" fillId="2" borderId="4" xfId="0" applyNumberFormat="1" applyFont="1" applyFill="1" applyBorder="1" applyAlignment="1">
      <alignment horizontal="center" wrapText="1"/>
    </xf>
    <xf numFmtId="4" fontId="17" fillId="0" borderId="0" xfId="0" applyNumberFormat="1" applyFont="1" applyAlignment="1">
      <alignment horizontal="center"/>
    </xf>
    <xf numFmtId="4" fontId="22" fillId="0" borderId="0" xfId="0" applyNumberFormat="1" applyFont="1" applyAlignment="1">
      <alignment horizontal="center"/>
    </xf>
    <xf numFmtId="4" fontId="22" fillId="0" borderId="0" xfId="0" applyNumberFormat="1" applyFont="1"/>
    <xf numFmtId="0" fontId="25" fillId="0" borderId="0" xfId="0" applyFont="1" applyAlignment="1">
      <alignment vertical="top" wrapText="1"/>
    </xf>
    <xf numFmtId="0" fontId="14" fillId="4" borderId="0" xfId="0" applyFont="1" applyFill="1" applyAlignment="1">
      <alignment horizontal="center" vertical="top"/>
    </xf>
    <xf numFmtId="4" fontId="15" fillId="4" borderId="5" xfId="0" applyNumberFormat="1" applyFont="1" applyFill="1" applyBorder="1" applyAlignment="1">
      <alignment vertical="center"/>
    </xf>
    <xf numFmtId="4" fontId="15" fillId="4" borderId="5" xfId="0" applyNumberFormat="1" applyFont="1" applyFill="1" applyBorder="1" applyAlignment="1">
      <alignment horizontal="center" vertical="center"/>
    </xf>
    <xf numFmtId="165" fontId="14" fillId="4" borderId="5" xfId="0" applyNumberFormat="1" applyFont="1" applyFill="1" applyBorder="1" applyAlignment="1">
      <alignment horizontal="center"/>
    </xf>
    <xf numFmtId="165" fontId="15" fillId="4" borderId="5" xfId="0" applyNumberFormat="1" applyFont="1" applyFill="1" applyBorder="1" applyAlignment="1">
      <alignment horizontal="center" vertical="center"/>
    </xf>
    <xf numFmtId="4" fontId="14" fillId="4" borderId="5" xfId="0" applyNumberFormat="1" applyFont="1" applyFill="1" applyBorder="1" applyAlignment="1">
      <alignment horizontal="center"/>
    </xf>
    <xf numFmtId="2" fontId="14" fillId="0" borderId="0" xfId="0" applyNumberFormat="1" applyFont="1" applyBorder="1" applyAlignment="1">
      <alignment horizontal="center" vertical="center"/>
    </xf>
    <xf numFmtId="166" fontId="13" fillId="4" borderId="7" xfId="0" applyNumberFormat="1" applyFont="1" applyFill="1" applyBorder="1" applyAlignment="1">
      <alignment vertical="center"/>
    </xf>
    <xf numFmtId="0" fontId="13" fillId="4" borderId="7" xfId="0" applyFont="1" applyFill="1" applyBorder="1" applyAlignment="1">
      <alignment horizontal="right" vertical="center"/>
    </xf>
    <xf numFmtId="0" fontId="21" fillId="0" borderId="0" xfId="0" applyFont="1" applyFill="1" applyAlignment="1">
      <alignment vertical="center"/>
    </xf>
    <xf numFmtId="0" fontId="12" fillId="0" borderId="0" xfId="0" applyFont="1" applyFill="1" applyAlignment="1">
      <alignment vertical="center"/>
    </xf>
    <xf numFmtId="166" fontId="21" fillId="3" borderId="0" xfId="0" applyNumberFormat="1" applyFont="1" applyFill="1" applyAlignment="1">
      <alignment vertical="center"/>
    </xf>
    <xf numFmtId="0" fontId="12" fillId="3" borderId="0" xfId="0" applyFont="1" applyFill="1" applyAlignment="1">
      <alignment vertical="center"/>
    </xf>
    <xf numFmtId="166" fontId="20" fillId="3" borderId="0" xfId="0" applyNumberFormat="1" applyFont="1" applyFill="1" applyAlignment="1">
      <alignment vertical="center"/>
    </xf>
    <xf numFmtId="0" fontId="13" fillId="3" borderId="0" xfId="0" applyFont="1" applyFill="1" applyAlignment="1">
      <alignment vertical="center"/>
    </xf>
    <xf numFmtId="0" fontId="15" fillId="2" borderId="0" xfId="0" applyFont="1" applyFill="1" applyAlignment="1">
      <alignment horizontal="center" vertical="center" wrapText="1"/>
    </xf>
    <xf numFmtId="0" fontId="15" fillId="4" borderId="0" xfId="0" applyFont="1" applyFill="1" applyAlignment="1">
      <alignment horizontal="center" vertical="center"/>
    </xf>
    <xf numFmtId="0" fontId="15" fillId="4" borderId="0" xfId="0" applyFont="1" applyFill="1" applyAlignment="1">
      <alignment horizontal="center" vertical="center" wrapText="1"/>
    </xf>
    <xf numFmtId="0" fontId="15" fillId="2" borderId="0" xfId="0" applyFont="1" applyFill="1" applyAlignment="1">
      <alignment horizontal="left" vertical="center" wrapText="1"/>
    </xf>
    <xf numFmtId="0" fontId="15" fillId="2" borderId="0" xfId="0" applyFont="1" applyFill="1" applyAlignment="1">
      <alignment horizontal="center" vertical="center"/>
    </xf>
    <xf numFmtId="4" fontId="14" fillId="0" borderId="0" xfId="0" applyNumberFormat="1" applyFont="1" applyAlignment="1" applyProtection="1">
      <alignment horizontal="center"/>
      <protection locked="0"/>
    </xf>
    <xf numFmtId="165" fontId="14" fillId="0" borderId="0" xfId="0" applyNumberFormat="1" applyFont="1" applyAlignment="1" applyProtection="1">
      <alignment horizontal="center"/>
      <protection locked="0"/>
    </xf>
    <xf numFmtId="4" fontId="14" fillId="0" borderId="0" xfId="0" applyNumberFormat="1" applyFont="1" applyAlignment="1" applyProtection="1">
      <alignment horizontal="center" vertical="center"/>
      <protection locked="0"/>
    </xf>
    <xf numFmtId="166" fontId="21" fillId="3" borderId="0" xfId="0" applyNumberFormat="1" applyFont="1" applyFill="1" applyAlignment="1" applyProtection="1">
      <alignment vertical="center"/>
      <protection locked="0"/>
    </xf>
  </cellXfs>
  <cellStyles count="5">
    <cellStyle name="Normal 10" xfId="1"/>
    <cellStyle name="Normal 2" xfId="3"/>
    <cellStyle name="Normal_Troskovnik" xfId="4"/>
    <cellStyle name="Normalno" xfId="0" builtinId="0"/>
    <cellStyle name="Normalno 2" xfId="2"/>
  </cellStyles>
  <dxfs count="4">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tabSelected="1" zoomScaleNormal="100" zoomScaleSheetLayoutView="85" workbookViewId="0">
      <selection activeCell="G3" sqref="G3"/>
    </sheetView>
  </sheetViews>
  <sheetFormatPr defaultColWidth="9.28515625" defaultRowHeight="16.5"/>
  <cols>
    <col min="1" max="1" width="4" style="32" customWidth="1"/>
    <col min="2" max="2" width="37.28515625" style="53" customWidth="1"/>
    <col min="3" max="3" width="7.5703125" style="34" customWidth="1"/>
    <col min="4" max="4" width="8.42578125" style="99" customWidth="1"/>
    <col min="5" max="5" width="13.5703125" style="99" customWidth="1"/>
    <col min="6" max="6" width="18.7109375" style="99" customWidth="1"/>
    <col min="7" max="16384" width="9.28515625" style="31"/>
  </cols>
  <sheetData>
    <row r="1" spans="1:7" ht="21" customHeight="1">
      <c r="A1" s="133" t="s">
        <v>0</v>
      </c>
      <c r="B1" s="133"/>
      <c r="C1" s="42"/>
      <c r="D1" s="93"/>
      <c r="E1" s="93"/>
      <c r="F1" s="93"/>
    </row>
    <row r="2" spans="1:7" ht="15" customHeight="1">
      <c r="A2" s="40"/>
      <c r="B2" s="33"/>
      <c r="C2" s="38"/>
      <c r="D2" s="94"/>
      <c r="E2" s="94"/>
      <c r="F2" s="94"/>
    </row>
    <row r="3" spans="1:7" s="38" customFormat="1" ht="27.75" customHeight="1">
      <c r="A3" s="36" t="s">
        <v>1</v>
      </c>
      <c r="B3" s="37" t="s">
        <v>2</v>
      </c>
      <c r="C3" s="36" t="s">
        <v>3</v>
      </c>
      <c r="D3" s="96" t="s">
        <v>4</v>
      </c>
      <c r="E3" s="95" t="s">
        <v>5</v>
      </c>
      <c r="F3" s="96" t="s">
        <v>6</v>
      </c>
    </row>
    <row r="4" spans="1:7" ht="15" customHeight="1">
      <c r="A4" s="40"/>
      <c r="B4" s="33"/>
      <c r="C4" s="38"/>
      <c r="D4" s="94"/>
      <c r="E4" s="94"/>
      <c r="F4" s="94"/>
    </row>
    <row r="5" spans="1:7" ht="210" customHeight="1">
      <c r="A5" s="79" t="s">
        <v>8</v>
      </c>
      <c r="B5" s="80" t="s">
        <v>93</v>
      </c>
      <c r="C5" s="43" t="s">
        <v>71</v>
      </c>
      <c r="D5" s="97">
        <v>1</v>
      </c>
      <c r="E5" s="138"/>
      <c r="F5" s="97">
        <f>ROUND((D5*E5),2)</f>
        <v>0</v>
      </c>
    </row>
    <row r="6" spans="1:7" ht="15" customHeight="1">
      <c r="A6" s="79"/>
      <c r="B6" s="80"/>
      <c r="C6" s="43"/>
      <c r="D6" s="97"/>
      <c r="E6" s="97"/>
      <c r="F6" s="97"/>
    </row>
    <row r="7" spans="1:7" ht="205.9" customHeight="1">
      <c r="A7" s="79" t="s">
        <v>10</v>
      </c>
      <c r="B7" s="81" t="s">
        <v>94</v>
      </c>
      <c r="C7" s="46" t="s">
        <v>11</v>
      </c>
      <c r="D7" s="97">
        <v>170</v>
      </c>
      <c r="E7" s="138"/>
      <c r="F7" s="97">
        <f t="shared" ref="F7:F20" si="0">ROUND((D7*E7),2)</f>
        <v>0</v>
      </c>
      <c r="G7" s="41"/>
    </row>
    <row r="8" spans="1:7" ht="15" customHeight="1">
      <c r="A8" s="79"/>
      <c r="B8" s="80"/>
      <c r="C8" s="43"/>
      <c r="D8" s="97"/>
      <c r="E8" s="97"/>
      <c r="F8" s="97"/>
    </row>
    <row r="9" spans="1:7" ht="132" customHeight="1">
      <c r="A9" s="79" t="s">
        <v>14</v>
      </c>
      <c r="B9" s="81" t="s">
        <v>105</v>
      </c>
      <c r="C9" s="46" t="s">
        <v>11</v>
      </c>
      <c r="D9" s="97">
        <v>54</v>
      </c>
      <c r="E9" s="138"/>
      <c r="F9" s="97">
        <f t="shared" si="0"/>
        <v>0</v>
      </c>
      <c r="G9" s="41"/>
    </row>
    <row r="10" spans="1:7">
      <c r="A10" s="79"/>
      <c r="B10" s="81"/>
      <c r="C10" s="46"/>
      <c r="D10" s="97"/>
      <c r="E10" s="97"/>
      <c r="F10" s="97"/>
      <c r="G10" s="41"/>
    </row>
    <row r="11" spans="1:7" ht="181.5" hidden="1" customHeight="1">
      <c r="A11" s="79">
        <v>3</v>
      </c>
      <c r="B11" s="81" t="s">
        <v>12</v>
      </c>
      <c r="C11" s="43" t="s">
        <v>13</v>
      </c>
      <c r="D11" s="97"/>
      <c r="E11" s="97"/>
      <c r="F11" s="97">
        <f t="shared" si="0"/>
        <v>0</v>
      </c>
    </row>
    <row r="12" spans="1:7" ht="109.5" customHeight="1">
      <c r="A12" s="79" t="s">
        <v>15</v>
      </c>
      <c r="B12" s="82" t="s">
        <v>82</v>
      </c>
      <c r="C12" s="43" t="s">
        <v>19</v>
      </c>
      <c r="D12" s="97">
        <v>14</v>
      </c>
      <c r="E12" s="138"/>
      <c r="F12" s="97">
        <f t="shared" si="0"/>
        <v>0</v>
      </c>
    </row>
    <row r="13" spans="1:7">
      <c r="A13" s="79"/>
      <c r="B13" s="82"/>
      <c r="C13" s="43"/>
      <c r="D13" s="97"/>
      <c r="E13" s="97"/>
      <c r="F13" s="97"/>
    </row>
    <row r="14" spans="1:7" ht="78.75" customHeight="1">
      <c r="A14" s="79" t="s">
        <v>16</v>
      </c>
      <c r="B14" s="83" t="s">
        <v>79</v>
      </c>
      <c r="C14" s="43" t="s">
        <v>71</v>
      </c>
      <c r="D14" s="97">
        <v>1</v>
      </c>
      <c r="E14" s="138"/>
      <c r="F14" s="97">
        <f t="shared" si="0"/>
        <v>0</v>
      </c>
    </row>
    <row r="15" spans="1:7">
      <c r="A15" s="79"/>
      <c r="B15" s="83"/>
      <c r="C15" s="43"/>
      <c r="D15" s="97"/>
      <c r="E15" s="97"/>
      <c r="F15" s="97"/>
    </row>
    <row r="16" spans="1:7" ht="67.5" customHeight="1">
      <c r="A16" s="79" t="s">
        <v>18</v>
      </c>
      <c r="B16" s="83" t="s">
        <v>119</v>
      </c>
      <c r="C16" s="43" t="s">
        <v>13</v>
      </c>
      <c r="D16" s="97">
        <v>1</v>
      </c>
      <c r="E16" s="138"/>
      <c r="F16" s="97">
        <f t="shared" si="0"/>
        <v>0</v>
      </c>
    </row>
    <row r="17" spans="1:6">
      <c r="A17" s="79"/>
      <c r="B17" s="83"/>
      <c r="C17" s="43"/>
      <c r="D17" s="97"/>
      <c r="E17" s="97"/>
      <c r="F17" s="97"/>
    </row>
    <row r="18" spans="1:6" ht="65.25" customHeight="1">
      <c r="A18" s="79" t="s">
        <v>20</v>
      </c>
      <c r="B18" s="83" t="s">
        <v>120</v>
      </c>
      <c r="C18" s="43" t="s">
        <v>13</v>
      </c>
      <c r="D18" s="97">
        <v>1</v>
      </c>
      <c r="E18" s="138"/>
      <c r="F18" s="97">
        <f t="shared" si="0"/>
        <v>0</v>
      </c>
    </row>
    <row r="19" spans="1:6">
      <c r="A19" s="79"/>
      <c r="B19" s="83"/>
      <c r="C19" s="43"/>
      <c r="D19" s="97"/>
      <c r="E19" s="97"/>
      <c r="F19" s="97"/>
    </row>
    <row r="20" spans="1:6" ht="79.5" customHeight="1">
      <c r="A20" s="79" t="s">
        <v>21</v>
      </c>
      <c r="B20" s="83" t="s">
        <v>121</v>
      </c>
      <c r="C20" s="43" t="s">
        <v>13</v>
      </c>
      <c r="D20" s="97">
        <v>1</v>
      </c>
      <c r="E20" s="138"/>
      <c r="F20" s="97">
        <f t="shared" si="0"/>
        <v>0</v>
      </c>
    </row>
    <row r="21" spans="1:6">
      <c r="A21" s="38"/>
      <c r="B21" s="52"/>
      <c r="C21" s="43"/>
      <c r="D21" s="97"/>
      <c r="E21" s="97"/>
      <c r="F21" s="97"/>
    </row>
    <row r="22" spans="1:6" ht="24" customHeight="1" thickBot="1">
      <c r="A22" s="118"/>
      <c r="B22" s="134" t="s">
        <v>22</v>
      </c>
      <c r="C22" s="134"/>
      <c r="D22" s="134"/>
      <c r="E22" s="119"/>
      <c r="F22" s="120">
        <f>ROUND((SUM(F5:F21)),2)</f>
        <v>0</v>
      </c>
    </row>
    <row r="23" spans="1:6" ht="17.25" thickTop="1">
      <c r="A23" s="40"/>
      <c r="B23" s="33"/>
      <c r="C23" s="38"/>
      <c r="D23" s="94"/>
      <c r="E23" s="94"/>
      <c r="F23" s="94"/>
    </row>
    <row r="24" spans="1:6">
      <c r="B24" s="77"/>
    </row>
  </sheetData>
  <sheetProtection algorithmName="SHA-512" hashValue="yWkPFKsphaZ7Bi8206oO0AUotGCKymLgWfdyHslEwPTG0ZJFbFunj3lQa+CgqjdVrj9ZgIafuziZiFrWs3imlA==" saltValue="BViyEeCFNJcINBGcdZ/Fhw==" spinCount="100000" sheet="1" objects="1" scenarios="1"/>
  <mergeCells count="2">
    <mergeCell ref="A1:B1"/>
    <mergeCell ref="B22:D22"/>
  </mergeCells>
  <pageMargins left="0.62916666666666698" right="0.62916666666666698" top="1.6354166666666701" bottom="0.74791666666666701" header="0.31388888888888899" footer="0.31388888888888899"/>
  <pageSetup paperSize="9" scale="99" fitToHeight="0" orientation="portrait" r:id="rId1"/>
  <headerFooter>
    <oddHeader xml:space="preserve">&amp;C&amp;"Candara,Uobičajeno"&amp;8Građevina: Sanacija cestovnog propusta
Investitor: Grad Požega, Trg Svetog Trojstva 1, Požega
Lokacija: k.o. Stara Lipa  i Donji Emovci
</oddHeader>
    <oddFooter>&amp;L&amp;"Candara,Uobičajeno"&amp;8TROŠKOVNIK
&amp;R
&amp;"Candara,Uobičajeno"&amp;8List:                             &amp;P</oddFooter>
  </headerFooter>
  <rowBreaks count="1" manualBreakCount="1">
    <brk id="9"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zoomScaleNormal="100" zoomScaleSheetLayoutView="85" workbookViewId="0">
      <selection activeCell="G3" sqref="G3"/>
    </sheetView>
  </sheetViews>
  <sheetFormatPr defaultColWidth="9.28515625" defaultRowHeight="12.75"/>
  <cols>
    <col min="1" max="1" width="4" style="40" customWidth="1"/>
    <col min="2" max="2" width="37.7109375" style="33" customWidth="1"/>
    <col min="3" max="3" width="7.5703125" style="38" customWidth="1"/>
    <col min="4" max="4" width="10.7109375" style="38" customWidth="1"/>
    <col min="5" max="5" width="13.28515625" style="87" customWidth="1"/>
    <col min="6" max="6" width="17.28515625" style="87" customWidth="1"/>
    <col min="7" max="16384" width="9.28515625" style="48"/>
  </cols>
  <sheetData>
    <row r="1" spans="1:11" ht="21.75" customHeight="1">
      <c r="A1" s="68"/>
      <c r="B1" s="69" t="s">
        <v>23</v>
      </c>
      <c r="C1" s="42"/>
      <c r="D1" s="42"/>
      <c r="E1" s="86"/>
      <c r="F1" s="86"/>
    </row>
    <row r="2" spans="1:11" ht="15" customHeight="1"/>
    <row r="3" spans="1:11" s="38" customFormat="1" ht="26.25" customHeight="1">
      <c r="A3" s="36" t="s">
        <v>1</v>
      </c>
      <c r="B3" s="37" t="s">
        <v>2</v>
      </c>
      <c r="C3" s="36" t="s">
        <v>3</v>
      </c>
      <c r="D3" s="36" t="s">
        <v>4</v>
      </c>
      <c r="E3" s="88" t="s">
        <v>5</v>
      </c>
      <c r="F3" s="89" t="s">
        <v>6</v>
      </c>
    </row>
    <row r="4" spans="1:11" ht="15" customHeight="1"/>
    <row r="5" spans="1:11" ht="15" customHeight="1">
      <c r="D5" s="45"/>
    </row>
    <row r="6" spans="1:11" ht="233.25" customHeight="1">
      <c r="A6" s="40" t="s">
        <v>24</v>
      </c>
      <c r="B6" s="51" t="s">
        <v>106</v>
      </c>
      <c r="C6" s="46"/>
      <c r="D6" s="44"/>
      <c r="E6" s="90"/>
      <c r="F6" s="90"/>
      <c r="G6" s="43"/>
      <c r="I6" s="124"/>
      <c r="K6" s="49"/>
    </row>
    <row r="7" spans="1:11" ht="15" customHeight="1">
      <c r="B7" s="78" t="s">
        <v>80</v>
      </c>
      <c r="C7" s="46" t="s">
        <v>17</v>
      </c>
      <c r="D7" s="75">
        <v>213</v>
      </c>
      <c r="E7" s="139"/>
      <c r="F7" s="90">
        <f>ROUND((D7*E7),2)</f>
        <v>0</v>
      </c>
      <c r="G7" s="43"/>
    </row>
    <row r="8" spans="1:11" ht="15" customHeight="1">
      <c r="B8" s="70" t="s">
        <v>81</v>
      </c>
      <c r="C8" s="46" t="s">
        <v>17</v>
      </c>
      <c r="D8" s="75">
        <v>38</v>
      </c>
      <c r="E8" s="139"/>
      <c r="F8" s="90">
        <f t="shared" ref="F8:F14" si="0">ROUND((D8*E8),2)</f>
        <v>0</v>
      </c>
      <c r="G8" s="43"/>
      <c r="H8" s="49"/>
      <c r="I8" s="49"/>
    </row>
    <row r="9" spans="1:11" ht="15" customHeight="1">
      <c r="B9" s="47"/>
      <c r="C9" s="48"/>
      <c r="D9" s="49"/>
      <c r="E9" s="91"/>
      <c r="F9" s="90"/>
    </row>
    <row r="10" spans="1:11" ht="156.75" customHeight="1">
      <c r="A10" s="40" t="s">
        <v>25</v>
      </c>
      <c r="B10" s="51" t="s">
        <v>89</v>
      </c>
      <c r="C10" s="43" t="s">
        <v>17</v>
      </c>
      <c r="D10" s="44">
        <v>18</v>
      </c>
      <c r="E10" s="139"/>
      <c r="F10" s="90">
        <f t="shared" si="0"/>
        <v>0</v>
      </c>
    </row>
    <row r="11" spans="1:11">
      <c r="B11" s="52"/>
      <c r="C11" s="43"/>
      <c r="D11" s="44"/>
      <c r="E11" s="90"/>
      <c r="F11" s="90"/>
    </row>
    <row r="12" spans="1:11" ht="107.25" customHeight="1">
      <c r="A12" s="40" t="s">
        <v>26</v>
      </c>
      <c r="B12" s="51" t="s">
        <v>107</v>
      </c>
      <c r="C12" s="43" t="s">
        <v>11</v>
      </c>
      <c r="D12" s="44">
        <v>28</v>
      </c>
      <c r="E12" s="139"/>
      <c r="F12" s="90">
        <f t="shared" si="0"/>
        <v>0</v>
      </c>
    </row>
    <row r="13" spans="1:11">
      <c r="B13" s="51"/>
      <c r="C13" s="43"/>
      <c r="D13" s="44"/>
      <c r="E13" s="90"/>
      <c r="F13" s="90"/>
    </row>
    <row r="14" spans="1:11" ht="312" customHeight="1">
      <c r="A14" s="40" t="s">
        <v>74</v>
      </c>
      <c r="B14" s="51" t="s">
        <v>108</v>
      </c>
      <c r="C14" s="43" t="s">
        <v>17</v>
      </c>
      <c r="D14" s="44">
        <v>25</v>
      </c>
      <c r="E14" s="139"/>
      <c r="F14" s="90">
        <f t="shared" si="0"/>
        <v>0</v>
      </c>
    </row>
    <row r="15" spans="1:11">
      <c r="B15" s="51"/>
      <c r="C15" s="43"/>
      <c r="D15" s="44"/>
      <c r="E15" s="90"/>
      <c r="F15" s="90"/>
    </row>
    <row r="16" spans="1:11" ht="36" customHeight="1" thickBot="1">
      <c r="A16" s="118"/>
      <c r="B16" s="135" t="s">
        <v>27</v>
      </c>
      <c r="C16" s="135"/>
      <c r="D16" s="135"/>
      <c r="E16" s="121"/>
      <c r="F16" s="122">
        <f>ROUND((SUM(F5:F15)),2)</f>
        <v>0</v>
      </c>
    </row>
    <row r="17" spans="2:7" ht="21.75" customHeight="1" thickTop="1">
      <c r="B17" s="54"/>
      <c r="C17" s="54"/>
      <c r="F17" s="90"/>
      <c r="G17" s="51"/>
    </row>
    <row r="18" spans="2:7" ht="21" customHeight="1">
      <c r="B18" s="76"/>
      <c r="G18" s="51"/>
    </row>
    <row r="19" spans="2:7" ht="21" customHeight="1">
      <c r="B19" s="76"/>
      <c r="G19" s="51"/>
    </row>
    <row r="20" spans="2:7" ht="159.75" customHeight="1">
      <c r="B20" s="55"/>
      <c r="C20" s="56"/>
      <c r="G20" s="51"/>
    </row>
    <row r="21" spans="2:7" ht="21" customHeight="1">
      <c r="B21" s="47"/>
      <c r="G21" s="51"/>
    </row>
    <row r="22" spans="2:7" ht="105" customHeight="1"/>
    <row r="23" spans="2:7">
      <c r="B23" s="47"/>
    </row>
    <row r="24" spans="2:7" ht="18" customHeight="1"/>
    <row r="26" spans="2:7" ht="31.5" customHeight="1">
      <c r="B26" s="71"/>
      <c r="C26" s="39"/>
      <c r="D26" s="39"/>
      <c r="E26" s="92"/>
      <c r="F26" s="92"/>
    </row>
    <row r="68" spans="2:2">
      <c r="B68" s="33" t="s">
        <v>28</v>
      </c>
    </row>
  </sheetData>
  <sheetProtection algorithmName="SHA-512" hashValue="cjQXEZ8ikiQRSd3KKnWJLQ3GzTkG/sgORk2xn3zCbZFDyHXQUoykNQTxlK5WsErd7x2X4MAXTxDRJvf221+N3g==" saltValue="/6IlRKumPpz0Qy2xmVwLzQ==" spinCount="100000" sheet="1" objects="1" scenarios="1"/>
  <mergeCells count="1">
    <mergeCell ref="B16:D16"/>
  </mergeCells>
  <pageMargins left="0.62916666666666698" right="0.62916666666666698" top="1.6027777777777801" bottom="0.74791666666666701" header="0.31388888888888899" footer="0.31388888888888899"/>
  <pageSetup paperSize="9" scale="95" orientation="portrait" r:id="rId1"/>
  <headerFooter>
    <oddHeader xml:space="preserve">&amp;C&amp;"Candara,Uobičajeno"&amp;8Građevina: Sanacija cestovnog propusta
Investitor: Grad Požega, Trg Svetog Trojstva 1, Požega
Lokacija: k.o. Stara Lipa  i Donji Emovci
</oddHeader>
    <oddFooter>&amp;L&amp;"Candara,Uobičajeno"&amp;8TROŠKOVNIK
&amp;R
&amp;"Candara,Uobičajeno"&amp;8List: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zoomScaleNormal="100" zoomScaleSheetLayoutView="70" workbookViewId="0">
      <selection activeCell="G3" sqref="G3"/>
    </sheetView>
  </sheetViews>
  <sheetFormatPr defaultColWidth="9.28515625" defaultRowHeight="12.75"/>
  <cols>
    <col min="1" max="1" width="4" style="40" customWidth="1"/>
    <col min="2" max="2" width="37.7109375" style="33" customWidth="1"/>
    <col min="3" max="3" width="7.5703125" style="44" customWidth="1"/>
    <col min="4" max="4" width="9.7109375" style="97" customWidth="1"/>
    <col min="5" max="5" width="12" style="97" customWidth="1"/>
    <col min="6" max="6" width="20.28515625" style="97" customWidth="1"/>
    <col min="7" max="16384" width="9.28515625" style="48"/>
  </cols>
  <sheetData>
    <row r="1" spans="1:7" ht="21.75" customHeight="1">
      <c r="A1" s="68"/>
      <c r="B1" s="136" t="s">
        <v>29</v>
      </c>
      <c r="C1" s="136"/>
      <c r="D1" s="136"/>
      <c r="E1" s="136"/>
      <c r="F1" s="111"/>
    </row>
    <row r="2" spans="1:7" ht="15" customHeight="1"/>
    <row r="3" spans="1:7" s="38" customFormat="1" ht="26.25" customHeight="1">
      <c r="A3" s="36" t="s">
        <v>1</v>
      </c>
      <c r="B3" s="37" t="s">
        <v>2</v>
      </c>
      <c r="C3" s="109" t="s">
        <v>3</v>
      </c>
      <c r="D3" s="112" t="s">
        <v>4</v>
      </c>
      <c r="E3" s="113" t="s">
        <v>5</v>
      </c>
      <c r="F3" s="112" t="s">
        <v>6</v>
      </c>
    </row>
    <row r="4" spans="1:7" ht="15" customHeight="1"/>
    <row r="5" spans="1:7" ht="170.25" customHeight="1">
      <c r="A5" s="40" t="s">
        <v>30</v>
      </c>
      <c r="B5" s="51" t="s">
        <v>109</v>
      </c>
      <c r="C5" s="44" t="s">
        <v>17</v>
      </c>
      <c r="D5" s="114">
        <v>228</v>
      </c>
      <c r="E5" s="138"/>
      <c r="F5" s="97">
        <f>ROUND((D5*E5),2)</f>
        <v>0</v>
      </c>
      <c r="G5" s="43"/>
    </row>
    <row r="6" spans="1:7" ht="165.75" hidden="1">
      <c r="A6" s="40" t="s">
        <v>25</v>
      </c>
      <c r="B6" s="51" t="s">
        <v>68</v>
      </c>
      <c r="C6" s="75" t="s">
        <v>17</v>
      </c>
      <c r="D6" s="115"/>
      <c r="F6" s="97">
        <f t="shared" ref="F6:F14" si="0">ROUND((D6*E6),2)</f>
        <v>0</v>
      </c>
      <c r="G6" s="43"/>
    </row>
    <row r="7" spans="1:7" hidden="1">
      <c r="B7" s="47"/>
      <c r="C7" s="110"/>
      <c r="D7" s="116"/>
      <c r="E7" s="98"/>
      <c r="F7" s="97">
        <f t="shared" si="0"/>
        <v>0</v>
      </c>
    </row>
    <row r="8" spans="1:7" ht="153" hidden="1">
      <c r="A8" s="40" t="s">
        <v>26</v>
      </c>
      <c r="B8" s="51" t="s">
        <v>69</v>
      </c>
      <c r="C8" s="44" t="s">
        <v>17</v>
      </c>
      <c r="D8" s="115"/>
      <c r="F8" s="97">
        <f t="shared" si="0"/>
        <v>0</v>
      </c>
    </row>
    <row r="9" spans="1:7">
      <c r="B9" s="51"/>
      <c r="D9" s="115"/>
    </row>
    <row r="10" spans="1:7" ht="155.25" customHeight="1">
      <c r="A10" s="40" t="s">
        <v>31</v>
      </c>
      <c r="B10" s="51" t="s">
        <v>86</v>
      </c>
      <c r="C10" s="44" t="s">
        <v>11</v>
      </c>
      <c r="D10" s="114">
        <v>69</v>
      </c>
      <c r="E10" s="138"/>
      <c r="F10" s="97">
        <f t="shared" si="0"/>
        <v>0</v>
      </c>
    </row>
    <row r="11" spans="1:7">
      <c r="B11" s="51"/>
      <c r="D11" s="114"/>
    </row>
    <row r="12" spans="1:7" ht="154.5" customHeight="1">
      <c r="A12" s="40" t="s">
        <v>32</v>
      </c>
      <c r="B12" s="51" t="s">
        <v>87</v>
      </c>
      <c r="C12" s="44" t="s">
        <v>11</v>
      </c>
      <c r="D12" s="114">
        <v>69</v>
      </c>
      <c r="E12" s="138"/>
      <c r="F12" s="97">
        <f t="shared" si="0"/>
        <v>0</v>
      </c>
    </row>
    <row r="13" spans="1:7" ht="15" customHeight="1">
      <c r="D13" s="115"/>
    </row>
    <row r="14" spans="1:7" ht="156.75" customHeight="1">
      <c r="A14" s="40" t="s">
        <v>33</v>
      </c>
      <c r="B14" s="51" t="s">
        <v>88</v>
      </c>
      <c r="C14" s="44" t="s">
        <v>11</v>
      </c>
      <c r="D14" s="114">
        <v>26</v>
      </c>
      <c r="E14" s="138"/>
      <c r="F14" s="97">
        <f t="shared" si="0"/>
        <v>0</v>
      </c>
    </row>
    <row r="15" spans="1:7" ht="15" customHeight="1">
      <c r="D15" s="115"/>
    </row>
    <row r="16" spans="1:7" ht="36" customHeight="1" thickBot="1">
      <c r="A16" s="118"/>
      <c r="B16" s="135" t="s">
        <v>34</v>
      </c>
      <c r="C16" s="135"/>
      <c r="D16" s="135"/>
      <c r="E16" s="123"/>
      <c r="F16" s="120">
        <f>ROUND((SUM(F5:F15)),2)</f>
        <v>0</v>
      </c>
    </row>
    <row r="17" ht="13.5" thickTop="1"/>
  </sheetData>
  <sheetProtection algorithmName="SHA-512" hashValue="NWmu62Ufr1H9SLELS6M7pij581f3MlG+Itj74xjQ1swXUdWinU2ep7UODjBXpDbyUKzC7koXCyWWY1t3anQOFg==" saltValue="kC9vzB++HLMZOjwT+qULIA==" spinCount="100000" sheet="1" objects="1" scenarios="1"/>
  <mergeCells count="2">
    <mergeCell ref="B1:E1"/>
    <mergeCell ref="B16:D16"/>
  </mergeCells>
  <pageMargins left="0.62916666666666698" right="0.62916666666666698" top="1.6027777777777801" bottom="0.74791666666666701" header="0.31388888888888899" footer="0.31388888888888899"/>
  <pageSetup paperSize="9" scale="95" orientation="portrait" r:id="rId1"/>
  <headerFooter>
    <oddHeader xml:space="preserve">&amp;C&amp;"Candara,Uobičajeno"&amp;8Građevina: Sanacija cestovnog propusta
Investitor: Grad Požega, Trg Svetog Trojstva 1, Požega
Lokacija: k.o. Stara Lipa i Donji Emovci
</oddHeader>
    <oddFooter>&amp;L&amp;"Candara,Uobičajeno"&amp;8TROŠKOVNIK
&amp;R
&amp;"Candara,Uobičajeno"&amp;8List: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
  <sheetViews>
    <sheetView zoomScaleNormal="100" zoomScaleSheetLayoutView="70" zoomScalePageLayoutView="115" workbookViewId="0">
      <selection activeCell="G3" sqref="G3"/>
    </sheetView>
  </sheetViews>
  <sheetFormatPr defaultColWidth="9.28515625" defaultRowHeight="12.75"/>
  <cols>
    <col min="1" max="1" width="4" style="40" customWidth="1"/>
    <col min="2" max="2" width="37.7109375" style="33" customWidth="1"/>
    <col min="3" max="3" width="7.5703125" style="38" customWidth="1"/>
    <col min="4" max="4" width="8.7109375" style="94" customWidth="1"/>
    <col min="5" max="5" width="13.28515625" style="94" customWidth="1"/>
    <col min="6" max="6" width="17.28515625" style="94" customWidth="1"/>
    <col min="7" max="16384" width="9.28515625" style="48"/>
  </cols>
  <sheetData>
    <row r="1" spans="1:7">
      <c r="A1" s="68"/>
      <c r="B1" s="72" t="s">
        <v>66</v>
      </c>
      <c r="C1" s="42"/>
      <c r="D1" s="93"/>
      <c r="E1" s="93"/>
      <c r="F1" s="93"/>
    </row>
    <row r="2" spans="1:7" ht="15" customHeight="1"/>
    <row r="3" spans="1:7" ht="25.5">
      <c r="A3" s="36" t="s">
        <v>1</v>
      </c>
      <c r="B3" s="37" t="s">
        <v>2</v>
      </c>
      <c r="C3" s="36" t="s">
        <v>3</v>
      </c>
      <c r="D3" s="96" t="s">
        <v>4</v>
      </c>
      <c r="E3" s="95" t="s">
        <v>5</v>
      </c>
      <c r="F3" s="96" t="s">
        <v>6</v>
      </c>
      <c r="G3" s="38"/>
    </row>
    <row r="4" spans="1:7" ht="15" customHeight="1"/>
    <row r="5" spans="1:7" ht="145.5" customHeight="1">
      <c r="A5" s="40" t="s">
        <v>35</v>
      </c>
      <c r="B5" s="51" t="s">
        <v>110</v>
      </c>
      <c r="C5" s="43"/>
      <c r="D5" s="97"/>
      <c r="E5" s="97"/>
      <c r="F5" s="97"/>
    </row>
    <row r="6" spans="1:7" ht="15" customHeight="1">
      <c r="B6" s="101" t="s">
        <v>92</v>
      </c>
      <c r="C6" s="43" t="s">
        <v>17</v>
      </c>
      <c r="D6" s="97">
        <v>10.199999999999999</v>
      </c>
      <c r="E6" s="138"/>
      <c r="F6" s="97">
        <f>ROUND((D6*E6),2)</f>
        <v>0</v>
      </c>
    </row>
    <row r="7" spans="1:7" ht="15" customHeight="1">
      <c r="B7" s="101" t="s">
        <v>84</v>
      </c>
      <c r="C7" s="43" t="s">
        <v>11</v>
      </c>
      <c r="D7" s="97">
        <v>19</v>
      </c>
      <c r="E7" s="138"/>
      <c r="F7" s="97">
        <f t="shared" ref="F7:F23" si="0">ROUND((D7*E7),2)</f>
        <v>0</v>
      </c>
    </row>
    <row r="8" spans="1:7" ht="15" customHeight="1">
      <c r="B8" s="101"/>
      <c r="C8" s="43"/>
      <c r="D8" s="97"/>
      <c r="E8" s="97"/>
      <c r="F8" s="97"/>
    </row>
    <row r="9" spans="1:7" ht="144" customHeight="1">
      <c r="A9" s="40" t="s">
        <v>36</v>
      </c>
      <c r="B9" s="51" t="s">
        <v>111</v>
      </c>
      <c r="C9" s="43"/>
      <c r="D9" s="97"/>
      <c r="E9" s="97"/>
      <c r="F9" s="97"/>
    </row>
    <row r="10" spans="1:7" ht="15" customHeight="1">
      <c r="B10" s="101" t="s">
        <v>92</v>
      </c>
      <c r="C10" s="43" t="s">
        <v>17</v>
      </c>
      <c r="D10" s="97">
        <v>16.8</v>
      </c>
      <c r="E10" s="138"/>
      <c r="F10" s="97">
        <f t="shared" si="0"/>
        <v>0</v>
      </c>
    </row>
    <row r="11" spans="1:7" ht="15" customHeight="1">
      <c r="B11" s="101" t="s">
        <v>84</v>
      </c>
      <c r="C11" s="43" t="s">
        <v>11</v>
      </c>
      <c r="D11" s="97">
        <v>111</v>
      </c>
      <c r="E11" s="138"/>
      <c r="F11" s="97">
        <f t="shared" si="0"/>
        <v>0</v>
      </c>
    </row>
    <row r="12" spans="1:7" ht="15" customHeight="1">
      <c r="B12" s="101"/>
      <c r="C12" s="43"/>
      <c r="D12" s="97"/>
      <c r="E12" s="97"/>
      <c r="F12" s="97"/>
    </row>
    <row r="13" spans="1:7" ht="145.5" customHeight="1">
      <c r="A13" s="40" t="s">
        <v>72</v>
      </c>
      <c r="B13" s="51" t="s">
        <v>112</v>
      </c>
      <c r="C13" s="43"/>
      <c r="D13" s="97"/>
      <c r="E13" s="97"/>
      <c r="F13" s="97"/>
    </row>
    <row r="14" spans="1:7" ht="15" customHeight="1">
      <c r="B14" s="101" t="s">
        <v>92</v>
      </c>
      <c r="C14" s="43" t="s">
        <v>17</v>
      </c>
      <c r="D14" s="97">
        <v>6.4</v>
      </c>
      <c r="E14" s="138"/>
      <c r="F14" s="97">
        <f t="shared" si="0"/>
        <v>0</v>
      </c>
    </row>
    <row r="15" spans="1:7" ht="15" customHeight="1">
      <c r="B15" s="101" t="s">
        <v>84</v>
      </c>
      <c r="C15" s="43" t="s">
        <v>11</v>
      </c>
      <c r="D15" s="97">
        <v>29</v>
      </c>
      <c r="E15" s="138"/>
      <c r="F15" s="97">
        <f t="shared" si="0"/>
        <v>0</v>
      </c>
    </row>
    <row r="16" spans="1:7">
      <c r="B16" s="84"/>
      <c r="C16" s="43"/>
      <c r="D16" s="97"/>
      <c r="E16" s="97"/>
      <c r="F16" s="97"/>
    </row>
    <row r="17" spans="1:6" ht="157.5" customHeight="1">
      <c r="A17" s="40" t="s">
        <v>73</v>
      </c>
      <c r="B17" s="51" t="s">
        <v>113</v>
      </c>
      <c r="C17" s="43"/>
      <c r="D17" s="97"/>
      <c r="E17" s="97"/>
      <c r="F17" s="97"/>
    </row>
    <row r="18" spans="1:6">
      <c r="B18" s="101" t="s">
        <v>90</v>
      </c>
      <c r="C18" s="43" t="s">
        <v>85</v>
      </c>
      <c r="D18" s="97">
        <v>1700</v>
      </c>
      <c r="E18" s="138"/>
      <c r="F18" s="97">
        <f t="shared" si="0"/>
        <v>0</v>
      </c>
    </row>
    <row r="19" spans="1:6">
      <c r="B19" s="101" t="s">
        <v>91</v>
      </c>
      <c r="C19" s="43" t="s">
        <v>85</v>
      </c>
      <c r="D19" s="97">
        <v>1400</v>
      </c>
      <c r="E19" s="138"/>
      <c r="F19" s="97">
        <f t="shared" si="0"/>
        <v>0</v>
      </c>
    </row>
    <row r="20" spans="1:6">
      <c r="B20" s="84"/>
      <c r="C20" s="43"/>
      <c r="D20" s="97"/>
      <c r="E20" s="97"/>
      <c r="F20" s="97"/>
    </row>
    <row r="21" spans="1:6" ht="245.25" customHeight="1">
      <c r="A21" s="40" t="s">
        <v>102</v>
      </c>
      <c r="B21" s="84" t="s">
        <v>118</v>
      </c>
      <c r="C21" s="43" t="s">
        <v>11</v>
      </c>
      <c r="D21" s="97">
        <v>25</v>
      </c>
      <c r="E21" s="138"/>
      <c r="F21" s="97">
        <f t="shared" si="0"/>
        <v>0</v>
      </c>
    </row>
    <row r="22" spans="1:6">
      <c r="B22" s="84"/>
      <c r="C22" s="43"/>
      <c r="D22" s="97"/>
      <c r="E22" s="97"/>
      <c r="F22" s="97"/>
    </row>
    <row r="23" spans="1:6" ht="272.25" customHeight="1">
      <c r="A23" s="40" t="s">
        <v>83</v>
      </c>
      <c r="B23" s="117" t="s">
        <v>117</v>
      </c>
      <c r="C23" s="43" t="s">
        <v>11</v>
      </c>
      <c r="D23" s="97">
        <v>29</v>
      </c>
      <c r="E23" s="138"/>
      <c r="F23" s="97">
        <f t="shared" si="0"/>
        <v>0</v>
      </c>
    </row>
    <row r="24" spans="1:6">
      <c r="B24" s="84"/>
      <c r="C24" s="43"/>
      <c r="D24" s="97"/>
      <c r="E24" s="97"/>
      <c r="F24" s="97"/>
    </row>
    <row r="25" spans="1:6" ht="36" customHeight="1" thickBot="1">
      <c r="A25" s="118"/>
      <c r="B25" s="135" t="s">
        <v>65</v>
      </c>
      <c r="C25" s="135"/>
      <c r="D25" s="135"/>
      <c r="E25" s="123"/>
      <c r="F25" s="120">
        <f>ROUND((SUM(F5:F24)),2)</f>
        <v>0</v>
      </c>
    </row>
    <row r="26" spans="1:6" ht="15" customHeight="1" thickTop="1"/>
    <row r="28" spans="1:6">
      <c r="B28" s="76"/>
    </row>
    <row r="30" spans="1:6">
      <c r="B30" s="76"/>
    </row>
    <row r="37" spans="2:6">
      <c r="B37" s="48"/>
      <c r="C37" s="48"/>
      <c r="D37" s="100"/>
      <c r="E37" s="100"/>
      <c r="F37" s="100"/>
    </row>
  </sheetData>
  <sheetProtection algorithmName="SHA-512" hashValue="dsNdxNF10HIJnUwK7nvj/G4dabKtz7TKxnnA9Ci2DkCpL6ijnqIzVrcMqm6RWWI5Hx+8S1eQMlyCKvlKJpxaAQ==" saltValue="zdlHn/gvRDxJ4qfOth28wA==" spinCount="100000" sheet="1" objects="1" scenarios="1"/>
  <mergeCells count="1">
    <mergeCell ref="B25:D25"/>
  </mergeCells>
  <pageMargins left="0.62916666666666698" right="0.62916666666666698" top="1.6027777777777801" bottom="0.74791666666666701" header="0.31388888888888899" footer="0.31388888888888899"/>
  <pageSetup paperSize="9" fitToHeight="0" orientation="portrait" r:id="rId1"/>
  <headerFooter>
    <oddHeader xml:space="preserve">&amp;C&amp;"Candara,Uobičajeno"&amp;8Građevina: Sanacija cestovnog propusta
Investitor: Grad Požega, Trg Svetog Trojstva 1, Požega
Lokacija: k.o. Stara Lipa  i Donji Emovci
</oddHeader>
    <oddFooter>&amp;L&amp;"Candara,Uobičajeno"&amp;8TROŠKOVNIK
&amp;R
&amp;"Candara,Uobičajeno"&amp;8List: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view="pageBreakPreview" topLeftCell="A22" zoomScaleNormal="100" zoomScaleSheetLayoutView="100" workbookViewId="0">
      <selection activeCell="B20" sqref="B20"/>
    </sheetView>
  </sheetViews>
  <sheetFormatPr defaultColWidth="9.28515625" defaultRowHeight="18.75"/>
  <cols>
    <col min="1" max="1" width="4" style="11" customWidth="1"/>
    <col min="2" max="2" width="37.7109375" style="16" customWidth="1"/>
    <col min="3" max="3" width="7.5703125" style="10" customWidth="1"/>
    <col min="4" max="4" width="8.7109375" style="10" customWidth="1"/>
    <col min="5" max="5" width="13.28515625" style="12" customWidth="1"/>
    <col min="6" max="6" width="17.28515625" style="12" customWidth="1"/>
    <col min="7" max="7" width="9.28515625" style="1"/>
    <col min="8" max="8" width="14.5703125" style="13" customWidth="1"/>
    <col min="9" max="16384" width="9.28515625" style="1"/>
  </cols>
  <sheetData>
    <row r="1" spans="1:8" ht="24.75" customHeight="1">
      <c r="A1" s="17"/>
      <c r="B1" s="18" t="s">
        <v>37</v>
      </c>
      <c r="C1" s="19"/>
      <c r="D1" s="19"/>
      <c r="E1" s="20"/>
      <c r="F1" s="20"/>
    </row>
    <row r="3" spans="1:8" s="14" customFormat="1" ht="31.5" customHeight="1">
      <c r="A3" s="21" t="s">
        <v>1</v>
      </c>
      <c r="B3" s="22" t="s">
        <v>2</v>
      </c>
      <c r="C3" s="21" t="s">
        <v>3</v>
      </c>
      <c r="D3" s="21" t="s">
        <v>4</v>
      </c>
      <c r="E3" s="23" t="s">
        <v>5</v>
      </c>
      <c r="F3" s="24" t="s">
        <v>6</v>
      </c>
      <c r="H3" s="15" t="s">
        <v>7</v>
      </c>
    </row>
    <row r="5" spans="1:8" ht="234" customHeight="1">
      <c r="A5" s="11">
        <v>1</v>
      </c>
      <c r="B5" s="16" t="s">
        <v>38</v>
      </c>
      <c r="F5" s="12" t="str">
        <f t="shared" ref="F5:F36" si="0">IF(E5="","",D5*E5)</f>
        <v/>
      </c>
    </row>
    <row r="6" spans="1:8" ht="307.5" customHeight="1">
      <c r="B6" s="16" t="s">
        <v>39</v>
      </c>
      <c r="F6" s="12" t="str">
        <f t="shared" si="0"/>
        <v/>
      </c>
    </row>
    <row r="7" spans="1:8" ht="313.5" customHeight="1">
      <c r="B7" s="16" t="s">
        <v>40</v>
      </c>
      <c r="F7" s="12" t="str">
        <f t="shared" si="0"/>
        <v/>
      </c>
    </row>
    <row r="8" spans="1:8" ht="51">
      <c r="B8" s="16" t="s">
        <v>41</v>
      </c>
      <c r="F8" s="12" t="str">
        <f t="shared" si="0"/>
        <v/>
      </c>
    </row>
    <row r="9" spans="1:8">
      <c r="C9" s="10" t="s">
        <v>42</v>
      </c>
      <c r="E9" s="12">
        <v>400</v>
      </c>
      <c r="F9" s="12">
        <f t="shared" si="0"/>
        <v>0</v>
      </c>
      <c r="H9" s="13" t="s">
        <v>9</v>
      </c>
    </row>
    <row r="10" spans="1:8">
      <c r="F10" s="12" t="str">
        <f t="shared" si="0"/>
        <v/>
      </c>
    </row>
    <row r="11" spans="1:8" ht="114.75">
      <c r="A11" s="11">
        <v>2</v>
      </c>
      <c r="B11" s="16" t="s">
        <v>43</v>
      </c>
      <c r="F11" s="12" t="str">
        <f t="shared" si="0"/>
        <v/>
      </c>
    </row>
    <row r="12" spans="1:8">
      <c r="B12" s="25"/>
      <c r="C12" s="10" t="s">
        <v>42</v>
      </c>
      <c r="E12" s="12">
        <v>2</v>
      </c>
      <c r="F12" s="12">
        <f t="shared" si="0"/>
        <v>0</v>
      </c>
      <c r="H12" s="13" t="s">
        <v>9</v>
      </c>
    </row>
    <row r="13" spans="1:8">
      <c r="F13" s="12" t="str">
        <f t="shared" si="0"/>
        <v/>
      </c>
    </row>
    <row r="14" spans="1:8" ht="267.75">
      <c r="A14" s="11">
        <v>3</v>
      </c>
      <c r="B14" s="16" t="s">
        <v>44</v>
      </c>
      <c r="F14" s="12" t="str">
        <f t="shared" si="0"/>
        <v/>
      </c>
    </row>
    <row r="15" spans="1:8" ht="204">
      <c r="B15" s="16" t="s">
        <v>45</v>
      </c>
    </row>
    <row r="16" spans="1:8" ht="114.75">
      <c r="B16" s="16" t="s">
        <v>46</v>
      </c>
    </row>
    <row r="17" spans="1:8" ht="325.5" customHeight="1">
      <c r="B17" s="16" t="s">
        <v>47</v>
      </c>
    </row>
    <row r="18" spans="1:8">
      <c r="B18" s="26" t="s">
        <v>48</v>
      </c>
      <c r="C18" s="10" t="s">
        <v>13</v>
      </c>
      <c r="E18" s="12">
        <v>7500</v>
      </c>
      <c r="F18" s="12">
        <f t="shared" si="0"/>
        <v>0</v>
      </c>
      <c r="H18" s="13" t="s">
        <v>9</v>
      </c>
    </row>
    <row r="19" spans="1:8">
      <c r="F19" s="12" t="str">
        <f t="shared" si="0"/>
        <v/>
      </c>
    </row>
    <row r="20" spans="1:8" ht="140.25">
      <c r="A20" s="11">
        <v>4</v>
      </c>
      <c r="B20" s="16" t="s">
        <v>49</v>
      </c>
      <c r="F20" s="12" t="str">
        <f t="shared" si="0"/>
        <v/>
      </c>
    </row>
    <row r="21" spans="1:8">
      <c r="B21" s="25"/>
      <c r="C21" s="10" t="s">
        <v>13</v>
      </c>
      <c r="E21" s="12">
        <v>10000</v>
      </c>
      <c r="F21" s="12">
        <f t="shared" si="0"/>
        <v>0</v>
      </c>
      <c r="H21" s="13" t="s">
        <v>9</v>
      </c>
    </row>
    <row r="22" spans="1:8">
      <c r="B22" s="25"/>
    </row>
    <row r="23" spans="1:8" ht="51">
      <c r="A23" s="11">
        <v>5</v>
      </c>
      <c r="B23" s="16" t="s">
        <v>50</v>
      </c>
      <c r="F23" s="12" t="str">
        <f t="shared" ref="F23:F24" si="1">IF(E23="","",D23*E23)</f>
        <v/>
      </c>
    </row>
    <row r="24" spans="1:8">
      <c r="B24" s="26" t="s">
        <v>48</v>
      </c>
      <c r="C24" s="10" t="s">
        <v>13</v>
      </c>
      <c r="E24" s="12">
        <v>900</v>
      </c>
      <c r="F24" s="12">
        <f t="shared" si="1"/>
        <v>0</v>
      </c>
      <c r="H24" s="13" t="s">
        <v>9</v>
      </c>
    </row>
    <row r="25" spans="1:8">
      <c r="B25" s="25"/>
    </row>
    <row r="26" spans="1:8" ht="144.75" customHeight="1">
      <c r="A26" s="11">
        <v>6</v>
      </c>
      <c r="B26" s="16" t="s">
        <v>51</v>
      </c>
      <c r="F26" s="12" t="str">
        <f t="shared" ref="F26:F27" si="2">IF(E26="","",D26*E26)</f>
        <v/>
      </c>
    </row>
    <row r="27" spans="1:8">
      <c r="B27" s="25"/>
      <c r="C27" s="10" t="s">
        <v>13</v>
      </c>
      <c r="E27" s="12">
        <v>75</v>
      </c>
      <c r="F27" s="12">
        <f t="shared" si="2"/>
        <v>0</v>
      </c>
      <c r="H27" s="13" t="s">
        <v>9</v>
      </c>
    </row>
    <row r="28" spans="1:8">
      <c r="B28" s="25"/>
    </row>
    <row r="29" spans="1:8" ht="93.75" customHeight="1">
      <c r="A29" s="11">
        <v>7</v>
      </c>
      <c r="B29" s="16" t="s">
        <v>52</v>
      </c>
      <c r="F29" s="12" t="str">
        <f t="shared" ref="F29:F30" si="3">IF(E29="","",D29*E29)</f>
        <v/>
      </c>
    </row>
    <row r="30" spans="1:8">
      <c r="B30" s="25"/>
      <c r="C30" s="10" t="s">
        <v>13</v>
      </c>
      <c r="E30" s="12">
        <v>212</v>
      </c>
      <c r="F30" s="12">
        <f t="shared" si="3"/>
        <v>0</v>
      </c>
      <c r="H30" s="13" t="s">
        <v>9</v>
      </c>
    </row>
    <row r="31" spans="1:8">
      <c r="B31" s="25"/>
    </row>
    <row r="32" spans="1:8" ht="38.25">
      <c r="A32" s="11">
        <v>8</v>
      </c>
      <c r="B32" s="16" t="s">
        <v>53</v>
      </c>
      <c r="F32" s="12" t="str">
        <f t="shared" ref="F32:F33" si="4">IF(E32="","",D32*E32)</f>
        <v/>
      </c>
    </row>
    <row r="33" spans="2:8">
      <c r="B33" s="25"/>
      <c r="C33" s="10" t="s">
        <v>13</v>
      </c>
      <c r="E33" s="12">
        <v>50</v>
      </c>
      <c r="F33" s="12">
        <f t="shared" si="4"/>
        <v>0</v>
      </c>
      <c r="H33" s="13" t="s">
        <v>9</v>
      </c>
    </row>
    <row r="34" spans="2:8">
      <c r="F34" s="12" t="str">
        <f t="shared" si="0"/>
        <v/>
      </c>
    </row>
    <row r="35" spans="2:8">
      <c r="F35" s="12" t="str">
        <f t="shared" si="0"/>
        <v/>
      </c>
    </row>
    <row r="36" spans="2:8">
      <c r="F36" s="12" t="str">
        <f t="shared" si="0"/>
        <v/>
      </c>
    </row>
    <row r="37" spans="2:8" ht="31.5" customHeight="1">
      <c r="B37" s="27" t="str">
        <f>B1&amp;" - ukupno :"</f>
        <v>5. ODVODNJA - ukupno :</v>
      </c>
      <c r="C37" s="28"/>
      <c r="D37" s="28"/>
      <c r="E37" s="29"/>
      <c r="F37" s="29">
        <f>SUMIF(H4:H36,"DA",F4:F36)</f>
        <v>0</v>
      </c>
      <c r="H37" s="30"/>
    </row>
    <row r="79" spans="1:8" s="10" customFormat="1">
      <c r="A79" s="11"/>
      <c r="B79" s="16" t="s">
        <v>28</v>
      </c>
      <c r="E79" s="12"/>
      <c r="F79" s="12"/>
      <c r="G79" s="1"/>
      <c r="H79" s="13"/>
    </row>
  </sheetData>
  <conditionalFormatting sqref="H36">
    <cfRule type="cellIs" dxfId="3" priority="3" stopIfTrue="1" operator="equal">
      <formula>"ne"</formula>
    </cfRule>
    <cfRule type="cellIs" dxfId="2" priority="4" stopIfTrue="1" operator="equal">
      <formula>"da"</formula>
    </cfRule>
  </conditionalFormatting>
  <conditionalFormatting sqref="H5:H35">
    <cfRule type="cellIs" dxfId="1" priority="1" stopIfTrue="1" operator="equal">
      <formula>"ne"</formula>
    </cfRule>
    <cfRule type="cellIs" dxfId="0" priority="2" stopIfTrue="1" operator="equal">
      <formula>"da"</formula>
    </cfRule>
  </conditionalFormatting>
  <dataValidations count="1">
    <dataValidation type="list" allowBlank="1" showInputMessage="1" showErrorMessage="1" sqref="H5:H36">
      <formula1>DaNe</formula1>
    </dataValidation>
  </dataValidations>
  <pageMargins left="0.62916666666666698" right="0.62916666666666698" top="1.6027777777777801" bottom="0.74791666666666701" header="0.31388888888888899" footer="0.31388888888888899"/>
  <pageSetup paperSize="9"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Normal="100" zoomScaleSheetLayoutView="100" workbookViewId="0">
      <selection activeCell="G3" sqref="G3"/>
    </sheetView>
  </sheetViews>
  <sheetFormatPr defaultColWidth="9.28515625" defaultRowHeight="12.75"/>
  <cols>
    <col min="1" max="1" width="4" style="40" customWidth="1"/>
    <col min="2" max="2" width="37.7109375" style="33" customWidth="1"/>
    <col min="3" max="3" width="7.5703125" style="38" customWidth="1"/>
    <col min="4" max="4" width="8.7109375" style="38" customWidth="1"/>
    <col min="5" max="5" width="13.28515625" style="94" customWidth="1"/>
    <col min="6" max="6" width="17.28515625" style="94" customWidth="1"/>
    <col min="7" max="7" width="9.28515625" style="48"/>
    <col min="8" max="8" width="9.28515625" style="71"/>
    <col min="9" max="16384" width="9.28515625" style="48"/>
  </cols>
  <sheetData>
    <row r="1" spans="1:7">
      <c r="A1" s="68"/>
      <c r="B1" s="72" t="s">
        <v>97</v>
      </c>
      <c r="C1" s="42"/>
      <c r="D1" s="42"/>
      <c r="E1" s="93"/>
      <c r="F1" s="93"/>
    </row>
    <row r="2" spans="1:7" ht="15" customHeight="1"/>
    <row r="3" spans="1:7" ht="25.5">
      <c r="A3" s="36" t="s">
        <v>1</v>
      </c>
      <c r="B3" s="37" t="s">
        <v>2</v>
      </c>
      <c r="C3" s="36" t="s">
        <v>3</v>
      </c>
      <c r="D3" s="36" t="s">
        <v>4</v>
      </c>
      <c r="E3" s="95" t="s">
        <v>5</v>
      </c>
      <c r="F3" s="96" t="s">
        <v>6</v>
      </c>
      <c r="G3" s="38"/>
    </row>
    <row r="4" spans="1:7" ht="15" customHeight="1"/>
    <row r="5" spans="1:7" ht="18.75" customHeight="1">
      <c r="A5" s="137" t="s">
        <v>54</v>
      </c>
      <c r="B5" s="137"/>
      <c r="C5" s="137"/>
      <c r="D5" s="137"/>
      <c r="E5" s="103"/>
      <c r="F5" s="103"/>
      <c r="G5" s="38"/>
    </row>
    <row r="6" spans="1:7" ht="15" customHeight="1"/>
    <row r="7" spans="1:7" ht="106.5" customHeight="1">
      <c r="B7" s="67" t="s">
        <v>78</v>
      </c>
      <c r="F7" s="97"/>
    </row>
    <row r="8" spans="1:7" ht="15" customHeight="1">
      <c r="F8" s="97"/>
    </row>
    <row r="9" spans="1:7" ht="156" customHeight="1">
      <c r="A9" s="40" t="s">
        <v>75</v>
      </c>
      <c r="B9" s="51" t="s">
        <v>114</v>
      </c>
      <c r="C9" s="102" t="s">
        <v>19</v>
      </c>
      <c r="D9" s="44">
        <v>30</v>
      </c>
      <c r="E9" s="138"/>
      <c r="F9" s="97">
        <f>ROUND((D9*E9),2)</f>
        <v>0</v>
      </c>
      <c r="G9" s="43"/>
    </row>
    <row r="10" spans="1:7">
      <c r="B10" s="51"/>
      <c r="C10" s="43"/>
      <c r="D10" s="44"/>
      <c r="E10" s="97"/>
      <c r="F10" s="97"/>
      <c r="G10" s="43"/>
    </row>
    <row r="11" spans="1:7" ht="18.75" customHeight="1">
      <c r="A11" s="137" t="s">
        <v>55</v>
      </c>
      <c r="B11" s="137"/>
      <c r="C11" s="137"/>
      <c r="D11" s="137"/>
      <c r="E11" s="103"/>
      <c r="F11" s="103"/>
      <c r="G11" s="38"/>
    </row>
    <row r="12" spans="1:7" ht="15" customHeight="1">
      <c r="F12" s="97"/>
    </row>
    <row r="13" spans="1:7" ht="296.25" customHeight="1">
      <c r="B13" s="73" t="s">
        <v>70</v>
      </c>
      <c r="C13" s="43"/>
      <c r="D13" s="44"/>
      <c r="E13" s="97"/>
      <c r="F13" s="97"/>
      <c r="G13" s="43"/>
    </row>
    <row r="14" spans="1:7" ht="15" customHeight="1">
      <c r="D14" s="45"/>
    </row>
    <row r="15" spans="1:7" ht="169.5" customHeight="1">
      <c r="A15" s="40" t="s">
        <v>76</v>
      </c>
      <c r="B15" s="51" t="s">
        <v>115</v>
      </c>
      <c r="C15" s="43" t="s">
        <v>13</v>
      </c>
      <c r="D15" s="44">
        <v>4</v>
      </c>
      <c r="E15" s="138"/>
      <c r="F15" s="97">
        <f>ROUND((D15*E15),2)</f>
        <v>0</v>
      </c>
      <c r="G15" s="43"/>
    </row>
    <row r="16" spans="1:7" ht="15" customHeight="1">
      <c r="D16" s="45"/>
    </row>
    <row r="17" spans="1:7" ht="140.25">
      <c r="A17" s="40" t="s">
        <v>77</v>
      </c>
      <c r="B17" s="50" t="s">
        <v>116</v>
      </c>
      <c r="C17" s="43"/>
      <c r="D17" s="44"/>
      <c r="E17" s="97"/>
      <c r="F17" s="97"/>
      <c r="G17" s="43"/>
    </row>
    <row r="18" spans="1:7" ht="15" customHeight="1">
      <c r="B18" s="74" t="s">
        <v>95</v>
      </c>
      <c r="C18" s="43" t="s">
        <v>13</v>
      </c>
      <c r="D18" s="45">
        <v>4</v>
      </c>
      <c r="E18" s="140"/>
      <c r="F18" s="97">
        <f>ROUND((D18*E18),2)</f>
        <v>0</v>
      </c>
    </row>
    <row r="19" spans="1:7" ht="15" customHeight="1"/>
    <row r="20" spans="1:7" ht="36" customHeight="1">
      <c r="A20" s="118"/>
      <c r="B20" s="135" t="s">
        <v>98</v>
      </c>
      <c r="C20" s="135"/>
      <c r="D20" s="135"/>
      <c r="E20" s="123"/>
      <c r="F20" s="120">
        <f>ROUND((SUM(F7:F19)),2)</f>
        <v>0</v>
      </c>
    </row>
  </sheetData>
  <sheetProtection algorithmName="SHA-512" hashValue="wLoJpIkpGYEi56tejMXCcFUKoRpM/BJkXyJF5eLOG7bGaBG62LU7RJxbZ2zDm/bHoQqPzHA/tj4Dso/MvGcAbw==" saltValue="iOxSrlmZ/c0tlsKVeIXMiQ==" spinCount="100000" sheet="1" objects="1" scenarios="1"/>
  <mergeCells count="3">
    <mergeCell ref="A5:D5"/>
    <mergeCell ref="A11:D11"/>
    <mergeCell ref="B20:D20"/>
  </mergeCells>
  <pageMargins left="0.62916666666666698" right="0.62916666666666698" top="1.6118055555555599" bottom="0.74791666666666701" header="0.31388888888888899" footer="0.31388888888888899"/>
  <pageSetup paperSize="9" scale="94" orientation="portrait" r:id="rId1"/>
  <headerFooter>
    <oddHeader xml:space="preserve">&amp;C&amp;"Candara,Uobičajeno"&amp;8Građevina: Sanacija cestovnog propusta
Investitor: Grad Požega, Trg Svetog Trojstva 1, Požega
Lokacija: k.o. Stara Lipa  i Donji Emovci
</oddHeader>
    <oddFooter>&amp;L&amp;"Candara,Uobičajeno"&amp;8TROŠKOVNIK
&amp;R
&amp;"Candara,Uobičajeno"&amp;8List:                             &amp;P</oddFooter>
  </headerFooter>
  <rowBreaks count="2" manualBreakCount="2">
    <brk id="10" max="5" man="1"/>
    <brk id="1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zoomScaleSheetLayoutView="100" workbookViewId="0">
      <selection activeCell="G3" sqref="G3"/>
    </sheetView>
  </sheetViews>
  <sheetFormatPr defaultColWidth="9.28515625" defaultRowHeight="12.75"/>
  <cols>
    <col min="1" max="1" width="4" style="40" customWidth="1"/>
    <col min="2" max="2" width="37.7109375" style="33" customWidth="1"/>
    <col min="3" max="3" width="7.5703125" style="38" customWidth="1"/>
    <col min="4" max="4" width="8.7109375" style="38" customWidth="1"/>
    <col min="5" max="5" width="13.28515625" style="94" customWidth="1"/>
    <col min="6" max="6" width="17.28515625" style="94" customWidth="1"/>
    <col min="7" max="7" width="9.28515625" style="48"/>
    <col min="8" max="8" width="13.42578125" style="85" customWidth="1"/>
    <col min="9" max="16384" width="9.28515625" style="48"/>
  </cols>
  <sheetData>
    <row r="1" spans="1:7">
      <c r="A1" s="68"/>
      <c r="B1" s="72" t="s">
        <v>99</v>
      </c>
      <c r="C1" s="42"/>
      <c r="D1" s="42"/>
      <c r="E1" s="93"/>
      <c r="F1" s="93"/>
    </row>
    <row r="3" spans="1:7" ht="25.5">
      <c r="A3" s="36" t="s">
        <v>1</v>
      </c>
      <c r="B3" s="37" t="s">
        <v>2</v>
      </c>
      <c r="C3" s="36" t="s">
        <v>3</v>
      </c>
      <c r="D3" s="36" t="s">
        <v>4</v>
      </c>
      <c r="E3" s="95" t="s">
        <v>5</v>
      </c>
      <c r="F3" s="96" t="s">
        <v>6</v>
      </c>
      <c r="G3" s="38"/>
    </row>
    <row r="5" spans="1:7" ht="182.25" customHeight="1">
      <c r="A5" s="40" t="s">
        <v>56</v>
      </c>
      <c r="B5" s="33" t="s">
        <v>96</v>
      </c>
      <c r="C5" s="43" t="s">
        <v>19</v>
      </c>
      <c r="D5" s="44">
        <v>26</v>
      </c>
      <c r="E5" s="138"/>
      <c r="F5" s="97">
        <f>ROUND((D5*E5),2)</f>
        <v>0</v>
      </c>
      <c r="G5" s="43"/>
    </row>
    <row r="6" spans="1:7">
      <c r="B6" s="51"/>
      <c r="C6" s="43"/>
      <c r="D6" s="44"/>
      <c r="E6" s="97"/>
      <c r="F6" s="97"/>
      <c r="G6" s="43"/>
    </row>
    <row r="7" spans="1:7" ht="81.75" customHeight="1">
      <c r="A7" s="40" t="s">
        <v>67</v>
      </c>
      <c r="B7" s="33" t="s">
        <v>101</v>
      </c>
      <c r="C7" s="43" t="s">
        <v>13</v>
      </c>
      <c r="D7" s="44">
        <v>2</v>
      </c>
      <c r="E7" s="138"/>
      <c r="F7" s="97">
        <f t="shared" ref="F7:F9" si="0">ROUND((D7*E7),2)</f>
        <v>0</v>
      </c>
    </row>
    <row r="8" spans="1:7">
      <c r="D8" s="44"/>
      <c r="E8" s="97"/>
      <c r="F8" s="97"/>
    </row>
    <row r="9" spans="1:7" ht="63.75">
      <c r="A9" s="40" t="s">
        <v>104</v>
      </c>
      <c r="B9" s="33" t="s">
        <v>103</v>
      </c>
      <c r="C9" s="43" t="s">
        <v>13</v>
      </c>
      <c r="D9" s="44">
        <v>25</v>
      </c>
      <c r="E9" s="138"/>
      <c r="F9" s="97">
        <f t="shared" si="0"/>
        <v>0</v>
      </c>
    </row>
    <row r="11" spans="1:7" ht="36" customHeight="1">
      <c r="A11" s="118"/>
      <c r="B11" s="135" t="s">
        <v>100</v>
      </c>
      <c r="C11" s="135"/>
      <c r="D11" s="135"/>
      <c r="E11" s="123"/>
      <c r="F11" s="120">
        <f>ROUND((SUM(F5:F10)),2)</f>
        <v>0</v>
      </c>
    </row>
    <row r="41" spans="1:8" s="38" customFormat="1">
      <c r="A41" s="40"/>
      <c r="B41" s="33"/>
      <c r="E41" s="94"/>
      <c r="F41" s="94"/>
      <c r="G41" s="48"/>
      <c r="H41" s="85"/>
    </row>
  </sheetData>
  <sheetProtection algorithmName="SHA-512" hashValue="TWVbQWApDnyQJ3VFZ81WouoIcjiSFJtHGTcoVGaRB9j3EzVEhg4mMV5oYD54ug/3pWB/07eUy2J9GavpB09sbw==" saltValue="J34a5i4f3/2MV+IAqEvReQ==" spinCount="100000" sheet="1" objects="1" scenarios="1"/>
  <mergeCells count="1">
    <mergeCell ref="B11:D11"/>
  </mergeCells>
  <pageMargins left="0.61388888888888904" right="0.625" top="1.6201388888888899" bottom="0.74791666666666701" header="0.31388888888888899" footer="0.31388888888888899"/>
  <pageSetup paperSize="9" scale="95" orientation="portrait" r:id="rId1"/>
  <headerFooter>
    <oddHeader xml:space="preserve">&amp;C&amp;"Candara,Uobičajeno"&amp;8Građevina: Sanacija cestovnog propusta
Investitor: Grad Požega, Trg Svetog Trojstva 1, Požega
Lokacija: k.o. Stara Lipa  i Donji Emovci
</oddHeader>
    <oddFooter>&amp;L&amp;"Candara,Uobičajeno"&amp;8TROŠKOVNIK
&amp;R
&amp;"Candara,Uobičajeno"&amp;8List: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activeCell="H10" sqref="H10"/>
    </sheetView>
  </sheetViews>
  <sheetFormatPr defaultColWidth="9.28515625" defaultRowHeight="15.75"/>
  <cols>
    <col min="1" max="1" width="9.28515625" style="1"/>
    <col min="2" max="2" width="9.28515625" style="2"/>
    <col min="3" max="5" width="9.28515625" style="1"/>
    <col min="6" max="6" width="16.42578125" style="1" bestFit="1" customWidth="1"/>
    <col min="7" max="7" width="27.28515625" style="3" customWidth="1"/>
    <col min="8" max="16384" width="9.28515625" style="1"/>
  </cols>
  <sheetData>
    <row r="1" spans="1:9">
      <c r="A1" s="4"/>
      <c r="B1" s="5"/>
      <c r="C1" s="4"/>
      <c r="D1" s="4"/>
      <c r="E1" s="4"/>
      <c r="F1" s="4"/>
      <c r="G1" s="6"/>
      <c r="H1" s="7"/>
    </row>
    <row r="2" spans="1:9">
      <c r="A2" s="7"/>
      <c r="B2" s="8"/>
      <c r="C2" s="7"/>
      <c r="D2" s="7"/>
      <c r="E2" s="7"/>
      <c r="F2" s="7"/>
      <c r="G2" s="9"/>
      <c r="H2" s="7"/>
    </row>
    <row r="3" spans="1:9">
      <c r="A3" s="7"/>
      <c r="B3" s="8"/>
      <c r="C3" s="7"/>
      <c r="D3" s="7"/>
      <c r="E3" s="7"/>
      <c r="F3" s="7"/>
      <c r="G3" s="9"/>
      <c r="H3" s="7"/>
    </row>
    <row r="4" spans="1:9" ht="16.5">
      <c r="A4" s="7"/>
      <c r="B4" s="57"/>
      <c r="C4" s="31"/>
      <c r="D4" s="31"/>
      <c r="E4" s="31"/>
      <c r="F4" s="31"/>
      <c r="G4" s="58"/>
      <c r="H4" s="31"/>
      <c r="I4" s="31"/>
    </row>
    <row r="5" spans="1:9" ht="16.5">
      <c r="A5" s="7"/>
      <c r="B5" s="57"/>
      <c r="C5" s="31"/>
      <c r="D5" s="31"/>
      <c r="E5" s="31"/>
      <c r="F5" s="31"/>
      <c r="G5" s="58"/>
      <c r="H5" s="31"/>
      <c r="I5" s="31"/>
    </row>
    <row r="6" spans="1:9" ht="16.5">
      <c r="A6" s="7"/>
      <c r="B6" s="57"/>
      <c r="C6" s="31"/>
      <c r="D6" s="31"/>
      <c r="E6" s="31"/>
      <c r="F6" s="31"/>
      <c r="G6" s="58"/>
      <c r="H6" s="31"/>
      <c r="I6" s="31"/>
    </row>
    <row r="7" spans="1:9" ht="16.5">
      <c r="A7" s="7"/>
      <c r="B7" s="57"/>
      <c r="C7" s="31"/>
      <c r="D7" s="31"/>
      <c r="E7" s="31"/>
      <c r="F7" s="31"/>
      <c r="G7" s="58"/>
      <c r="H7" s="31"/>
      <c r="I7" s="31"/>
    </row>
    <row r="8" spans="1:9" ht="16.5">
      <c r="A8" s="7"/>
      <c r="B8" s="57"/>
      <c r="C8" s="31"/>
      <c r="D8" s="31"/>
      <c r="E8" s="31"/>
      <c r="F8" s="31"/>
      <c r="G8" s="58"/>
      <c r="H8" s="31"/>
      <c r="I8" s="31"/>
    </row>
    <row r="9" spans="1:9" ht="16.5">
      <c r="A9" s="7"/>
      <c r="B9" s="57"/>
      <c r="C9" s="31"/>
      <c r="D9" s="31"/>
      <c r="E9" s="31"/>
      <c r="F9" s="31"/>
      <c r="G9" s="104"/>
      <c r="H9" s="31"/>
      <c r="I9" s="31"/>
    </row>
    <row r="10" spans="1:9" ht="18">
      <c r="A10" s="7"/>
      <c r="B10" s="132" t="s">
        <v>57</v>
      </c>
      <c r="C10" s="130"/>
      <c r="D10" s="130"/>
      <c r="E10" s="130"/>
      <c r="F10" s="130"/>
      <c r="G10" s="131"/>
      <c r="H10" s="31"/>
      <c r="I10" s="31"/>
    </row>
    <row r="11" spans="1:9" ht="16.5">
      <c r="A11" s="7"/>
      <c r="B11" s="57"/>
      <c r="C11" s="31"/>
      <c r="D11" s="31"/>
      <c r="E11" s="31"/>
      <c r="F11" s="31"/>
      <c r="G11" s="104"/>
      <c r="H11" s="31"/>
      <c r="I11" s="31"/>
    </row>
    <row r="12" spans="1:9" ht="16.5">
      <c r="A12" s="7"/>
      <c r="B12" s="57"/>
      <c r="C12" s="31"/>
      <c r="D12" s="31"/>
      <c r="E12" s="31"/>
      <c r="F12" s="31"/>
      <c r="G12" s="104"/>
      <c r="H12" s="31"/>
      <c r="I12" s="31"/>
    </row>
    <row r="13" spans="1:9" ht="16.5">
      <c r="A13" s="7"/>
      <c r="B13" s="59" t="str">
        <f>'T1-Pripremni radovi'!A1</f>
        <v>1. PRIPREMNI RADOVI</v>
      </c>
      <c r="C13" s="60"/>
      <c r="D13" s="60"/>
      <c r="E13" s="60"/>
      <c r="F13" s="60"/>
      <c r="G13" s="105">
        <f>'T1-Pripremni radovi'!F22</f>
        <v>0</v>
      </c>
      <c r="H13" s="31"/>
      <c r="I13" s="31"/>
    </row>
    <row r="14" spans="1:9" ht="16.5">
      <c r="A14" s="7"/>
      <c r="B14" s="57"/>
      <c r="C14" s="31"/>
      <c r="D14" s="31"/>
      <c r="E14" s="31"/>
      <c r="F14" s="31"/>
      <c r="G14" s="104"/>
      <c r="H14" s="31"/>
      <c r="I14" s="31"/>
    </row>
    <row r="15" spans="1:9" ht="16.5">
      <c r="A15" s="7"/>
      <c r="B15" s="59" t="str">
        <f>'T2-Zemljani radovi'!B1</f>
        <v>2. ZEMLJANI RADOVI</v>
      </c>
      <c r="C15" s="60"/>
      <c r="D15" s="60"/>
      <c r="E15" s="60"/>
      <c r="F15" s="60"/>
      <c r="G15" s="105">
        <f>'T2-Zemljani radovi'!F16</f>
        <v>0</v>
      </c>
      <c r="H15" s="31"/>
      <c r="I15" s="31"/>
    </row>
    <row r="16" spans="1:9" ht="16.5">
      <c r="A16" s="7"/>
      <c r="B16" s="57"/>
      <c r="C16" s="31"/>
      <c r="D16" s="31"/>
      <c r="E16" s="31"/>
      <c r="F16" s="31"/>
      <c r="G16" s="104"/>
      <c r="H16" s="31"/>
      <c r="I16" s="31"/>
    </row>
    <row r="17" spans="1:9" ht="16.5">
      <c r="A17" s="7"/>
      <c r="B17" s="59" t="str">
        <f>'T3-Kolnička konstrukcija'!B1</f>
        <v>3. KOLNIČKA KONSTRUKCIJA</v>
      </c>
      <c r="C17" s="60"/>
      <c r="D17" s="60"/>
      <c r="E17" s="60"/>
      <c r="F17" s="60"/>
      <c r="G17" s="105">
        <f>'T3-Kolnička konstrukcija'!F16</f>
        <v>0</v>
      </c>
      <c r="H17" s="31"/>
      <c r="I17" s="31"/>
    </row>
    <row r="18" spans="1:9" ht="16.5">
      <c r="A18" s="7"/>
      <c r="B18" s="57"/>
      <c r="C18" s="31"/>
      <c r="D18" s="31"/>
      <c r="E18" s="31"/>
      <c r="F18" s="31"/>
      <c r="G18" s="104"/>
      <c r="H18" s="31"/>
      <c r="I18" s="31"/>
    </row>
    <row r="19" spans="1:9" ht="16.5">
      <c r="A19" s="7"/>
      <c r="B19" s="59" t="str">
        <f>'T4-AB radovi'!B1</f>
        <v>4. AB RADOVI</v>
      </c>
      <c r="C19" s="60"/>
      <c r="D19" s="60"/>
      <c r="E19" s="60"/>
      <c r="F19" s="60"/>
      <c r="G19" s="105">
        <f>'T4-AB radovi'!F25</f>
        <v>0</v>
      </c>
      <c r="H19" s="31"/>
      <c r="I19" s="31"/>
    </row>
    <row r="20" spans="1:9" ht="16.5">
      <c r="A20" s="7"/>
      <c r="B20" s="57"/>
      <c r="C20" s="31"/>
      <c r="D20" s="31"/>
      <c r="E20" s="31"/>
      <c r="F20" s="31"/>
      <c r="G20" s="104"/>
      <c r="H20" s="31"/>
      <c r="I20" s="31"/>
    </row>
    <row r="21" spans="1:9" ht="18.75" customHeight="1">
      <c r="A21" s="7"/>
      <c r="B21" s="59" t="str">
        <f>'T5-Prometna signalizacija i opr'!B1</f>
        <v>5. PROMETNA SIGNALIZACIJA I OPREMA</v>
      </c>
      <c r="C21" s="60"/>
      <c r="D21" s="60"/>
      <c r="E21" s="60"/>
      <c r="F21" s="60"/>
      <c r="G21" s="105">
        <f>'T5-Prometna signalizacija i opr'!F20</f>
        <v>0</v>
      </c>
      <c r="H21" s="31"/>
      <c r="I21" s="31"/>
    </row>
    <row r="22" spans="1:9" ht="15.75" customHeight="1">
      <c r="A22" s="7"/>
      <c r="B22" s="57"/>
      <c r="C22" s="31"/>
      <c r="D22" s="31"/>
      <c r="E22" s="31"/>
      <c r="F22" s="31"/>
      <c r="G22" s="104"/>
      <c r="H22" s="31"/>
      <c r="I22" s="31"/>
    </row>
    <row r="23" spans="1:9" ht="16.5">
      <c r="A23" s="7"/>
      <c r="B23" s="59" t="str">
        <f>'T6-Ostali radovi'!B1</f>
        <v>6. OSTALI RADOVI</v>
      </c>
      <c r="C23" s="60"/>
      <c r="D23" s="60"/>
      <c r="E23" s="60"/>
      <c r="F23" s="60"/>
      <c r="G23" s="105">
        <f>'T6-Ostali radovi'!F11</f>
        <v>0</v>
      </c>
      <c r="H23" s="31"/>
      <c r="I23" s="31"/>
    </row>
    <row r="24" spans="1:9" ht="16.5">
      <c r="A24" s="7"/>
      <c r="B24" s="57"/>
      <c r="C24" s="31"/>
      <c r="D24" s="31"/>
      <c r="E24" s="31"/>
      <c r="F24" s="31"/>
      <c r="G24" s="104"/>
      <c r="H24" s="31"/>
      <c r="I24" s="31"/>
    </row>
    <row r="25" spans="1:9" ht="16.5">
      <c r="A25" s="7"/>
      <c r="B25" s="61"/>
      <c r="C25" s="62"/>
      <c r="D25" s="62"/>
      <c r="E25" s="62"/>
      <c r="F25" s="62"/>
      <c r="G25" s="106"/>
      <c r="H25" s="31"/>
      <c r="I25" s="31"/>
    </row>
    <row r="26" spans="1:9" ht="16.5">
      <c r="A26" s="7"/>
      <c r="B26" s="57"/>
      <c r="C26" s="31"/>
      <c r="D26" s="31"/>
      <c r="E26" s="31"/>
      <c r="F26" s="31"/>
      <c r="G26" s="104"/>
      <c r="H26" s="31"/>
      <c r="I26" s="31"/>
    </row>
    <row r="27" spans="1:9" ht="16.5">
      <c r="A27" s="7"/>
      <c r="B27" s="57"/>
      <c r="C27" s="31"/>
      <c r="D27" s="31"/>
      <c r="E27" s="31"/>
      <c r="F27" s="63" t="s">
        <v>58</v>
      </c>
      <c r="G27" s="129">
        <f>ROUND((SUM(G13:G24)),2)</f>
        <v>0</v>
      </c>
      <c r="H27" s="31"/>
      <c r="I27" s="31"/>
    </row>
    <row r="28" spans="1:9" ht="16.5">
      <c r="A28" s="7"/>
      <c r="B28" s="57"/>
      <c r="C28" s="31"/>
      <c r="D28" s="31"/>
      <c r="E28" s="31"/>
      <c r="F28" s="63"/>
      <c r="G28" s="107"/>
      <c r="H28" s="31"/>
      <c r="I28" s="31"/>
    </row>
    <row r="29" spans="1:9" ht="16.5">
      <c r="A29" s="7"/>
      <c r="B29" s="57"/>
      <c r="C29" s="31"/>
      <c r="D29" s="31"/>
      <c r="E29" s="31"/>
      <c r="F29" s="63" t="s">
        <v>59</v>
      </c>
      <c r="G29" s="141">
        <f>ROUND((G27*0.25),2)</f>
        <v>0</v>
      </c>
      <c r="H29" s="31"/>
      <c r="I29" s="31"/>
    </row>
    <row r="30" spans="1:9" ht="16.5">
      <c r="A30" s="7"/>
      <c r="B30" s="57"/>
      <c r="C30" s="31"/>
      <c r="D30" s="31"/>
      <c r="E30" s="31"/>
      <c r="F30" s="64"/>
      <c r="G30" s="108"/>
      <c r="H30" s="31"/>
      <c r="I30" s="31"/>
    </row>
    <row r="31" spans="1:9" ht="17.25" thickBot="1">
      <c r="A31" s="7"/>
      <c r="B31" s="57"/>
      <c r="C31" s="31"/>
      <c r="D31" s="31"/>
      <c r="E31" s="31"/>
      <c r="F31" s="63"/>
      <c r="G31" s="107"/>
      <c r="H31" s="31"/>
      <c r="I31" s="31"/>
    </row>
    <row r="32" spans="1:9" ht="18.75" thickBot="1">
      <c r="A32" s="7"/>
      <c r="B32" s="127"/>
      <c r="C32" s="128"/>
      <c r="D32" s="128"/>
      <c r="E32" s="128"/>
      <c r="F32" s="126" t="s">
        <v>60</v>
      </c>
      <c r="G32" s="125">
        <f>ROUND((SUM(G27:G29)),2)</f>
        <v>0</v>
      </c>
      <c r="H32" s="31"/>
      <c r="I32" s="31"/>
    </row>
    <row r="33" spans="1:9" ht="16.5">
      <c r="A33" s="7"/>
      <c r="B33" s="57"/>
      <c r="C33" s="31"/>
      <c r="D33" s="31"/>
      <c r="E33" s="31"/>
      <c r="F33" s="31"/>
      <c r="G33" s="104"/>
      <c r="H33" s="31"/>
      <c r="I33" s="31"/>
    </row>
    <row r="34" spans="1:9" ht="16.5">
      <c r="A34" s="7"/>
      <c r="B34" s="57"/>
      <c r="C34" s="31"/>
      <c r="D34" s="31"/>
      <c r="E34" s="31"/>
      <c r="F34" s="31"/>
      <c r="G34" s="104"/>
      <c r="H34" s="31"/>
      <c r="I34" s="31"/>
    </row>
    <row r="35" spans="1:9" ht="16.5">
      <c r="A35" s="7"/>
      <c r="B35" s="57"/>
      <c r="C35" s="31"/>
      <c r="D35" s="31"/>
      <c r="E35" s="31"/>
      <c r="F35" s="31"/>
      <c r="G35" s="104"/>
      <c r="H35" s="31"/>
      <c r="I35" s="31"/>
    </row>
    <row r="36" spans="1:9" ht="16.5">
      <c r="A36" s="7"/>
      <c r="B36" s="57"/>
      <c r="C36" s="31"/>
      <c r="D36" s="31"/>
      <c r="E36" s="31"/>
      <c r="F36" s="31"/>
      <c r="G36" s="104"/>
      <c r="H36" s="31"/>
      <c r="I36" s="31"/>
    </row>
    <row r="37" spans="1:9" ht="16.5">
      <c r="A37" s="7"/>
      <c r="B37" s="57"/>
      <c r="C37" s="31"/>
      <c r="D37" s="31"/>
      <c r="E37" s="31"/>
      <c r="F37" s="31"/>
      <c r="G37" s="58"/>
      <c r="H37" s="31"/>
      <c r="I37" s="31"/>
    </row>
    <row r="38" spans="1:9" ht="16.5">
      <c r="A38" s="7"/>
      <c r="B38" s="57"/>
      <c r="C38" s="31"/>
      <c r="D38" s="31"/>
      <c r="E38" s="31"/>
      <c r="F38" s="31"/>
      <c r="G38" s="58"/>
      <c r="H38" s="31"/>
      <c r="I38" s="31"/>
    </row>
    <row r="39" spans="1:9" ht="16.5">
      <c r="A39" s="7"/>
      <c r="B39" s="57"/>
      <c r="C39" s="31"/>
      <c r="D39" s="31"/>
      <c r="E39" s="31"/>
      <c r="F39" s="31"/>
      <c r="G39" s="58"/>
      <c r="H39" s="31"/>
      <c r="I39" s="31"/>
    </row>
    <row r="40" spans="1:9" ht="16.5">
      <c r="A40" s="7"/>
      <c r="B40" s="57"/>
      <c r="C40" s="31"/>
      <c r="D40" s="31"/>
      <c r="E40" s="31"/>
      <c r="F40" s="31"/>
      <c r="G40" s="65" t="s">
        <v>61</v>
      </c>
      <c r="H40" s="31"/>
      <c r="I40" s="31"/>
    </row>
    <row r="41" spans="1:9" ht="16.5">
      <c r="A41" s="7"/>
      <c r="B41" s="57"/>
      <c r="C41" s="31"/>
      <c r="D41" s="31"/>
      <c r="E41" s="31"/>
      <c r="F41" s="31"/>
      <c r="G41" s="66"/>
      <c r="H41" s="31"/>
      <c r="I41" s="31"/>
    </row>
    <row r="42" spans="1:9" ht="16.5">
      <c r="A42" s="7"/>
      <c r="B42" s="57"/>
      <c r="C42" s="31"/>
      <c r="D42" s="31"/>
      <c r="E42" s="31"/>
      <c r="F42" s="31"/>
      <c r="G42" s="35" t="s">
        <v>62</v>
      </c>
      <c r="H42" s="31"/>
      <c r="I42" s="31"/>
    </row>
    <row r="43" spans="1:9" ht="16.5">
      <c r="A43" s="7"/>
      <c r="B43" s="57"/>
      <c r="C43" s="31"/>
      <c r="D43" s="31"/>
      <c r="E43" s="31"/>
      <c r="F43" s="31"/>
      <c r="G43" s="58"/>
      <c r="H43" s="31"/>
      <c r="I43" s="31"/>
    </row>
    <row r="44" spans="1:9" ht="16.5">
      <c r="A44" s="7"/>
      <c r="B44" s="57"/>
      <c r="C44" s="31"/>
      <c r="D44" s="31"/>
      <c r="E44" s="31"/>
      <c r="F44" s="31"/>
      <c r="G44" s="58"/>
      <c r="H44" s="31"/>
      <c r="I44" s="31"/>
    </row>
    <row r="45" spans="1:9" ht="16.5">
      <c r="A45" s="7"/>
      <c r="B45" s="57"/>
      <c r="C45" s="31"/>
      <c r="D45" s="31"/>
      <c r="E45" s="31"/>
      <c r="F45" s="31"/>
      <c r="G45" s="58"/>
      <c r="H45" s="31"/>
      <c r="I45" s="31"/>
    </row>
    <row r="46" spans="1:9" ht="16.5">
      <c r="A46" s="7"/>
      <c r="B46" s="57"/>
      <c r="C46" s="31"/>
      <c r="D46" s="31"/>
      <c r="E46" s="31"/>
      <c r="F46" s="31"/>
      <c r="G46" s="58"/>
      <c r="H46" s="31"/>
      <c r="I46" s="31"/>
    </row>
  </sheetData>
  <sheetProtection algorithmName="SHA-512" hashValue="XP8fkrwcjD3JuWCtv6IN/r0IHanbiCaU6Bxc6JEl57CeML78d4axYGjOMALU9/y/Tc1krzMpXrl1hkyHLkougw==" saltValue="OVapG+dLYvV+smHNKCtorw==" spinCount="100000" sheet="1" objects="1" scenarios="1"/>
  <pageMargins left="0.69930555555555596" right="0.69930555555555596" top="1.42638888888889" bottom="0.75" header="0.3" footer="0.3"/>
  <pageSetup paperSize="9" scale="85" orientation="portrait" horizontalDpi="4294967293" r:id="rId1"/>
  <headerFooter>
    <oddHeader xml:space="preserve">&amp;C&amp;"Candara,Uobičajeno"&amp;8Građevina: Sanacija cestovnog propusta
Investitor: Grad Požega, Trg Svetog Trojstva 1, Požega
Lokacija: k.o. Stara Lipa  i Donji Emovci
</oddHeader>
    <oddFooter>&amp;L&amp;"Candara,Uobičajeno"&amp;8TROŠKOVNIK
&amp;R&amp;"Candara,Uobičajeno"&amp;8
List: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7"/>
  <sheetViews>
    <sheetView workbookViewId="0">
      <selection activeCell="B35" sqref="B35"/>
    </sheetView>
  </sheetViews>
  <sheetFormatPr defaultColWidth="9" defaultRowHeight="15"/>
  <sheetData>
    <row r="3" spans="2:3">
      <c r="B3" t="s">
        <v>63</v>
      </c>
      <c r="C3" t="s">
        <v>9</v>
      </c>
    </row>
    <row r="4" spans="2:3">
      <c r="B4" t="s">
        <v>63</v>
      </c>
      <c r="C4" t="s">
        <v>64</v>
      </c>
    </row>
    <row r="5" spans="2:3">
      <c r="B5" t="s">
        <v>63</v>
      </c>
    </row>
    <row r="6" spans="2:3">
      <c r="B6" t="s">
        <v>63</v>
      </c>
    </row>
    <row r="7" spans="2:3">
      <c r="B7" t="s">
        <v>63</v>
      </c>
    </row>
  </sheetData>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9</vt:i4>
      </vt:variant>
      <vt:variant>
        <vt:lpstr>Imenovani rasponi</vt:lpstr>
      </vt:variant>
      <vt:variant>
        <vt:i4>13</vt:i4>
      </vt:variant>
    </vt:vector>
  </HeadingPairs>
  <TitlesOfParts>
    <vt:vector size="22" baseType="lpstr">
      <vt:lpstr>T1-Pripremni radovi</vt:lpstr>
      <vt:lpstr>T2-Zemljani radovi</vt:lpstr>
      <vt:lpstr>T3-Kolnička konstrukcija</vt:lpstr>
      <vt:lpstr>T4-AB radovi</vt:lpstr>
      <vt:lpstr>T5-Odvodnja</vt:lpstr>
      <vt:lpstr>T5-Prometna signalizacija i opr</vt:lpstr>
      <vt:lpstr>T6-Ostali radovi</vt:lpstr>
      <vt:lpstr>Rekapitulacija</vt:lpstr>
      <vt:lpstr>POMOĆ</vt:lpstr>
      <vt:lpstr>DaNe</vt:lpstr>
      <vt:lpstr>'T1-Pripremni radovi'!Ispis_naslova</vt:lpstr>
      <vt:lpstr>'T2-Zemljani radovi'!Ispis_naslova</vt:lpstr>
      <vt:lpstr>'T3-Kolnička konstrukcija'!Ispis_naslova</vt:lpstr>
      <vt:lpstr>'T5-Odvodnja'!Ispis_naslova</vt:lpstr>
      <vt:lpstr>Rekapitulacija!Podrucje_ispisa</vt:lpstr>
      <vt:lpstr>'T1-Pripremni radovi'!Podrucje_ispisa</vt:lpstr>
      <vt:lpstr>'T2-Zemljani radovi'!Podrucje_ispisa</vt:lpstr>
      <vt:lpstr>'T3-Kolnička konstrukcija'!Podrucje_ispisa</vt:lpstr>
      <vt:lpstr>'T4-AB radovi'!Podrucje_ispisa</vt:lpstr>
      <vt:lpstr>'T5-Odvodnja'!Podrucje_ispisa</vt:lpstr>
      <vt:lpstr>'T5-Prometna signalizacija i opr'!Podrucje_ispisa</vt:lpstr>
      <vt:lpstr>'T6-Ostali radovi'!Podrucje_ispisa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marko.basic</dc:creator>
  <cp:lastModifiedBy>Martina Uličnik</cp:lastModifiedBy>
  <cp:lastPrinted>2024-07-25T11:58:07Z</cp:lastPrinted>
  <dcterms:created xsi:type="dcterms:W3CDTF">2013-11-27T14:32:00Z</dcterms:created>
  <dcterms:modified xsi:type="dcterms:W3CDTF">2024-07-26T06:23:16Z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