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filterPrivacy="1" defaultThemeVersion="124226"/>
  <xr:revisionPtr revIDLastSave="0" documentId="8_{5A7DF9F7-83DA-49B6-BA14-B1C98FFA8AB4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1" i="1" l="1"/>
  <c r="H35" i="1"/>
  <c r="H36" i="1"/>
  <c r="H37" i="1"/>
  <c r="H38" i="1"/>
  <c r="G255" i="1"/>
  <c r="F255" i="1"/>
  <c r="H256" i="1"/>
  <c r="H255" i="1" s="1"/>
  <c r="G250" i="1"/>
  <c r="F250" i="1"/>
  <c r="H254" i="1"/>
  <c r="G211" i="1"/>
  <c r="F211" i="1"/>
  <c r="G193" i="1"/>
  <c r="F193" i="1"/>
  <c r="H196" i="1"/>
  <c r="H197" i="1"/>
  <c r="G181" i="1"/>
  <c r="F181" i="1"/>
  <c r="H183" i="1"/>
  <c r="H180" i="1"/>
  <c r="H179" i="1" s="1"/>
  <c r="G179" i="1"/>
  <c r="F179" i="1"/>
  <c r="G173" i="1"/>
  <c r="F173" i="1"/>
  <c r="H175" i="1"/>
  <c r="H171" i="1"/>
  <c r="H172" i="1"/>
  <c r="H170" i="1"/>
  <c r="G169" i="1"/>
  <c r="F169" i="1"/>
  <c r="H153" i="1"/>
  <c r="H152" i="1" s="1"/>
  <c r="G152" i="1"/>
  <c r="F152" i="1"/>
  <c r="G139" i="1"/>
  <c r="H141" i="1"/>
  <c r="G111" i="1"/>
  <c r="F111" i="1"/>
  <c r="G99" i="1"/>
  <c r="F99" i="1"/>
  <c r="H101" i="1"/>
  <c r="G92" i="1"/>
  <c r="F92" i="1"/>
  <c r="H93" i="1"/>
  <c r="H91" i="1"/>
  <c r="H90" i="1"/>
  <c r="G77" i="1"/>
  <c r="F77" i="1"/>
  <c r="H79" i="1"/>
  <c r="G41" i="1"/>
  <c r="F41" i="1"/>
  <c r="H43" i="1"/>
  <c r="H44" i="1"/>
  <c r="G32" i="1"/>
  <c r="F32" i="1"/>
  <c r="H169" i="1" l="1"/>
  <c r="H140" i="1"/>
  <c r="H142" i="1"/>
  <c r="H143" i="1"/>
  <c r="H139" i="1" l="1"/>
  <c r="H112" i="1"/>
  <c r="H113" i="1"/>
  <c r="H34" i="1"/>
  <c r="H111" i="1" l="1"/>
  <c r="H10" i="1"/>
  <c r="G9" i="1"/>
  <c r="F9" i="1"/>
  <c r="H6" i="1"/>
  <c r="G279" i="1" l="1"/>
  <c r="G281" i="1"/>
  <c r="G88" i="1"/>
  <c r="F17" i="1"/>
  <c r="H214" i="1" l="1"/>
  <c r="G162" i="1"/>
  <c r="F162" i="1"/>
  <c r="H163" i="1"/>
  <c r="H162" i="1" s="1"/>
  <c r="G274" i="1" l="1"/>
  <c r="F274" i="1"/>
  <c r="H275" i="1"/>
  <c r="H274" i="1" s="1"/>
  <c r="G243" i="1"/>
  <c r="F243" i="1"/>
  <c r="H244" i="1"/>
  <c r="H243" i="1" s="1"/>
  <c r="H242" i="1"/>
  <c r="H241" i="1" s="1"/>
  <c r="G241" i="1"/>
  <c r="F241" i="1"/>
  <c r="G237" i="1"/>
  <c r="F237" i="1"/>
  <c r="H239" i="1"/>
  <c r="H226" i="1"/>
  <c r="H225" i="1"/>
  <c r="G224" i="1"/>
  <c r="F224" i="1"/>
  <c r="G217" i="1"/>
  <c r="F217" i="1"/>
  <c r="H218" i="1"/>
  <c r="F220" i="1"/>
  <c r="H224" i="1" l="1"/>
  <c r="H205" i="1" l="1"/>
  <c r="G203" i="1"/>
  <c r="F203" i="1"/>
  <c r="G198" i="1"/>
  <c r="F198" i="1"/>
  <c r="H202" i="1"/>
  <c r="H200" i="1"/>
  <c r="G184" i="1"/>
  <c r="H188" i="1"/>
  <c r="H186" i="1"/>
  <c r="G176" i="1"/>
  <c r="F176" i="1"/>
  <c r="G166" i="1"/>
  <c r="F166" i="1"/>
  <c r="H167" i="1"/>
  <c r="G157" i="1"/>
  <c r="F157" i="1"/>
  <c r="H158" i="1"/>
  <c r="H138" i="1"/>
  <c r="H137" i="1"/>
  <c r="G136" i="1"/>
  <c r="F136" i="1"/>
  <c r="H135" i="1"/>
  <c r="H134" i="1" s="1"/>
  <c r="G134" i="1"/>
  <c r="F134" i="1"/>
  <c r="G131" i="1"/>
  <c r="H133" i="1"/>
  <c r="H132" i="1"/>
  <c r="G129" i="1"/>
  <c r="F129" i="1"/>
  <c r="H130" i="1"/>
  <c r="H129" i="1" s="1"/>
  <c r="G114" i="1"/>
  <c r="F114" i="1"/>
  <c r="H117" i="1"/>
  <c r="H118" i="1"/>
  <c r="H115" i="1"/>
  <c r="G102" i="1"/>
  <c r="F102" i="1"/>
  <c r="H107" i="1"/>
  <c r="H85" i="1"/>
  <c r="H82" i="1"/>
  <c r="H80" i="1"/>
  <c r="G70" i="1"/>
  <c r="F70" i="1"/>
  <c r="H71" i="1"/>
  <c r="G61" i="1"/>
  <c r="F61" i="1"/>
  <c r="H62" i="1"/>
  <c r="G49" i="1"/>
  <c r="F49" i="1"/>
  <c r="H51" i="1"/>
  <c r="G46" i="1"/>
  <c r="F46" i="1"/>
  <c r="H48" i="1"/>
  <c r="H29" i="1"/>
  <c r="H136" i="1" l="1"/>
  <c r="H131" i="1"/>
  <c r="H23" i="1"/>
  <c r="H22" i="1" s="1"/>
  <c r="G22" i="1"/>
  <c r="F22" i="1"/>
  <c r="H19" i="1"/>
  <c r="G17" i="1"/>
  <c r="H286" i="1" l="1"/>
  <c r="H285" i="1" s="1"/>
  <c r="H284" i="1"/>
  <c r="H283" i="1" s="1"/>
  <c r="H282" i="1"/>
  <c r="H280" i="1"/>
  <c r="H278" i="1"/>
  <c r="H277" i="1"/>
  <c r="H273" i="1"/>
  <c r="H271" i="1"/>
  <c r="H270" i="1"/>
  <c r="H268" i="1"/>
  <c r="H267" i="1"/>
  <c r="H265" i="1"/>
  <c r="H263" i="1"/>
  <c r="H261" i="1"/>
  <c r="H259" i="1"/>
  <c r="H258" i="1"/>
  <c r="H253" i="1"/>
  <c r="H252" i="1"/>
  <c r="H249" i="1"/>
  <c r="H240" i="1"/>
  <c r="H237" i="1" s="1"/>
  <c r="H236" i="1"/>
  <c r="H235" i="1"/>
  <c r="H233" i="1"/>
  <c r="H231" i="1"/>
  <c r="H230" i="1"/>
  <c r="H223" i="1"/>
  <c r="H221" i="1"/>
  <c r="H219" i="1"/>
  <c r="H217" i="1" s="1"/>
  <c r="H215" i="1"/>
  <c r="H213" i="1"/>
  <c r="H210" i="1"/>
  <c r="H209" i="1"/>
  <c r="H206" i="1"/>
  <c r="H203" i="1" s="1"/>
  <c r="H201" i="1"/>
  <c r="H198" i="1" s="1"/>
  <c r="H195" i="1"/>
  <c r="H193" i="1" s="1"/>
  <c r="H192" i="1"/>
  <c r="H189" i="1"/>
  <c r="H187" i="1"/>
  <c r="H185" i="1"/>
  <c r="H182" i="1"/>
  <c r="H181" i="1" s="1"/>
  <c r="H178" i="1"/>
  <c r="H176" i="1" s="1"/>
  <c r="H174" i="1"/>
  <c r="H173" i="1" s="1"/>
  <c r="H168" i="1"/>
  <c r="H166" i="1" s="1"/>
  <c r="H165" i="1"/>
  <c r="H161" i="1"/>
  <c r="H159" i="1"/>
  <c r="H157" i="1" s="1"/>
  <c r="H156" i="1"/>
  <c r="H155" i="1"/>
  <c r="H151" i="1"/>
  <c r="H149" i="1"/>
  <c r="H147" i="1"/>
  <c r="H145" i="1"/>
  <c r="H128" i="1"/>
  <c r="H123" i="1"/>
  <c r="H121" i="1"/>
  <c r="H116" i="1"/>
  <c r="H114" i="1" s="1"/>
  <c r="H110" i="1"/>
  <c r="H108" i="1"/>
  <c r="H102" i="1" s="1"/>
  <c r="H100" i="1"/>
  <c r="H99" i="1" s="1"/>
  <c r="H96" i="1"/>
  <c r="H94" i="1"/>
  <c r="H92" i="1" s="1"/>
  <c r="H87" i="1"/>
  <c r="H83" i="1"/>
  <c r="H81" i="1"/>
  <c r="H84" i="1"/>
  <c r="H76" i="1"/>
  <c r="H75" i="1" s="1"/>
  <c r="H74" i="1"/>
  <c r="H72" i="1"/>
  <c r="H70" i="1" s="1"/>
  <c r="H69" i="1"/>
  <c r="H67" i="1"/>
  <c r="H65" i="1"/>
  <c r="H63" i="1"/>
  <c r="H61" i="1" s="1"/>
  <c r="H60" i="1"/>
  <c r="H58" i="1"/>
  <c r="H56" i="1"/>
  <c r="H55" i="1"/>
  <c r="H54" i="1"/>
  <c r="H50" i="1"/>
  <c r="H49" i="1" s="1"/>
  <c r="H47" i="1"/>
  <c r="H46" i="1" s="1"/>
  <c r="H45" i="1"/>
  <c r="H42" i="1"/>
  <c r="H40" i="1"/>
  <c r="H32" i="1"/>
  <c r="H31" i="1"/>
  <c r="H30" i="1"/>
  <c r="H28" i="1"/>
  <c r="H25" i="1"/>
  <c r="H21" i="1"/>
  <c r="H18" i="1"/>
  <c r="H17" i="1" s="1"/>
  <c r="H16" i="1"/>
  <c r="H14" i="1"/>
  <c r="H11" i="1"/>
  <c r="H9" i="1" s="1"/>
  <c r="H7" i="1"/>
  <c r="H8" i="1"/>
  <c r="H5" i="1"/>
  <c r="H250" i="1" l="1"/>
  <c r="H211" i="1"/>
  <c r="H77" i="1"/>
  <c r="H41" i="1"/>
  <c r="H184" i="1"/>
  <c r="F245" i="1"/>
  <c r="G245" i="1"/>
  <c r="H245" i="1"/>
  <c r="G73" i="1" l="1"/>
  <c r="H73" i="1"/>
  <c r="F73" i="1"/>
  <c r="H279" i="1" l="1"/>
  <c r="F279" i="1"/>
  <c r="G276" i="1" l="1"/>
  <c r="H276" i="1"/>
  <c r="F276" i="1"/>
  <c r="G272" i="1"/>
  <c r="H272" i="1"/>
  <c r="F272" i="1"/>
  <c r="G269" i="1"/>
  <c r="H269" i="1"/>
  <c r="F269" i="1"/>
  <c r="G266" i="1"/>
  <c r="H266" i="1"/>
  <c r="F266" i="1"/>
  <c r="G257" i="1"/>
  <c r="H257" i="1"/>
  <c r="G234" i="1"/>
  <c r="H234" i="1"/>
  <c r="F234" i="1"/>
  <c r="G220" i="1"/>
  <c r="H220" i="1"/>
  <c r="G154" i="1"/>
  <c r="H154" i="1"/>
  <c r="F154" i="1"/>
  <c r="G146" i="1"/>
  <c r="H146" i="1"/>
  <c r="F146" i="1"/>
  <c r="F148" i="1" l="1"/>
  <c r="G148" i="1"/>
  <c r="H148" i="1"/>
  <c r="F122" i="1"/>
  <c r="G122" i="1"/>
  <c r="H122" i="1"/>
  <c r="H124" i="1"/>
  <c r="G124" i="1"/>
  <c r="F124" i="1"/>
  <c r="F139" i="1"/>
  <c r="G64" i="1"/>
  <c r="H64" i="1"/>
  <c r="F64" i="1"/>
  <c r="H4" i="1" l="1"/>
  <c r="F281" i="1"/>
  <c r="H281" i="1" s="1"/>
  <c r="G283" i="1"/>
  <c r="F283" i="1"/>
  <c r="H264" i="1"/>
  <c r="G264" i="1"/>
  <c r="F264" i="1"/>
  <c r="H262" i="1"/>
  <c r="G262" i="1"/>
  <c r="F262" i="1"/>
  <c r="H260" i="1"/>
  <c r="G260" i="1"/>
  <c r="F260" i="1"/>
  <c r="F257" i="1"/>
  <c r="H232" i="1"/>
  <c r="G232" i="1"/>
  <c r="F232" i="1"/>
  <c r="H227" i="1"/>
  <c r="G227" i="1"/>
  <c r="F227" i="1"/>
  <c r="H207" i="1"/>
  <c r="G207" i="1"/>
  <c r="F207" i="1"/>
  <c r="H190" i="1"/>
  <c r="G190" i="1"/>
  <c r="F190" i="1"/>
  <c r="F184" i="1"/>
  <c r="H164" i="1"/>
  <c r="G164" i="1"/>
  <c r="F164" i="1"/>
  <c r="H160" i="1"/>
  <c r="G160" i="1"/>
  <c r="F160" i="1"/>
  <c r="H150" i="1"/>
  <c r="G150" i="1"/>
  <c r="F150" i="1"/>
  <c r="H144" i="1"/>
  <c r="G144" i="1"/>
  <c r="F144" i="1"/>
  <c r="H119" i="1"/>
  <c r="G119" i="1"/>
  <c r="F119" i="1"/>
  <c r="H109" i="1"/>
  <c r="G109" i="1"/>
  <c r="F109" i="1"/>
  <c r="H95" i="1"/>
  <c r="G95" i="1"/>
  <c r="F95" i="1"/>
  <c r="H88" i="1"/>
  <c r="F88" i="1"/>
  <c r="H86" i="1"/>
  <c r="G86" i="1"/>
  <c r="F86" i="1"/>
  <c r="G75" i="1"/>
  <c r="F75" i="1"/>
  <c r="H68" i="1"/>
  <c r="G68" i="1"/>
  <c r="F68" i="1"/>
  <c r="H66" i="1"/>
  <c r="G66" i="1"/>
  <c r="F66" i="1"/>
  <c r="G59" i="1"/>
  <c r="H59" i="1"/>
  <c r="F59" i="1"/>
  <c r="H57" i="1"/>
  <c r="G57" i="1"/>
  <c r="F57" i="1"/>
  <c r="H52" i="1"/>
  <c r="G52" i="1"/>
  <c r="F52" i="1"/>
  <c r="H39" i="1"/>
  <c r="G39" i="1"/>
  <c r="F39" i="1"/>
  <c r="H26" i="1"/>
  <c r="G26" i="1"/>
  <c r="F26" i="1"/>
  <c r="H24" i="1"/>
  <c r="G24" i="1"/>
  <c r="F24" i="1"/>
  <c r="H20" i="1"/>
  <c r="G20" i="1"/>
  <c r="F20" i="1"/>
  <c r="H15" i="1"/>
  <c r="G15" i="1"/>
  <c r="F15" i="1"/>
  <c r="H12" i="1"/>
  <c r="G12" i="1"/>
  <c r="F12" i="1"/>
  <c r="G4" i="1"/>
  <c r="F4" i="1"/>
</calcChain>
</file>

<file path=xl/sharedStrings.xml><?xml version="1.0" encoding="utf-8"?>
<sst xmlns="http://schemas.openxmlformats.org/spreadsheetml/2006/main" count="828" uniqueCount="296">
  <si>
    <t>CILJ</t>
  </si>
  <si>
    <t>PRIORITET</t>
  </si>
  <si>
    <t>PROGRAM U PRORAČUNU</t>
  </si>
  <si>
    <t>NAČIN OSTVARENJA CILJA</t>
  </si>
  <si>
    <t>POKAZATELJ REZULTATA</t>
  </si>
  <si>
    <t>POLAZNA VRIJEDNOST</t>
  </si>
  <si>
    <t>CILJANA VRIJEDNOST</t>
  </si>
  <si>
    <t>ORG. JEDINICA</t>
  </si>
  <si>
    <t>IZVOR</t>
  </si>
  <si>
    <t>Izvor 1.0. Opći prihodi i primici</t>
  </si>
  <si>
    <t>3. Ostvariti bolju kvalitetu života, javnih usluga te socijalnu uključenost svih skupina stanovništva grada</t>
  </si>
  <si>
    <t>3.2 Poboljšati pokrivenost socijalnim uslugama u gradu</t>
  </si>
  <si>
    <t>1400 Održavanje komunalne infrastrukture</t>
  </si>
  <si>
    <t>3.2.1 Poboljšanje postojeće infrastrukture</t>
  </si>
  <si>
    <t>A140001 Održavanje prometnica i mostova</t>
  </si>
  <si>
    <t>003 01</t>
  </si>
  <si>
    <t>Izvor 4.0. Prihodi za posebne namjene</t>
  </si>
  <si>
    <t>Izvor 5.0. Pomoći</t>
  </si>
  <si>
    <t>2. Osigurati kvalitetno i održivo (ekološki prihvatljivo) upravljanje prostorom grada uz edukativno riješenu temeljnu infrastrukturu</t>
  </si>
  <si>
    <t>2.4 Promicati korištenje obnovljivih izvora energije</t>
  </si>
  <si>
    <t>2.4.2 Poticanje energetske učinkovitosti objekata u javnom i privatnom sektoru</t>
  </si>
  <si>
    <t>A140002 Održavanje i potrošnja javne rasvjete</t>
  </si>
  <si>
    <t>Broj održavanih rasvjetnih tijela   potrošnja sruje u kWh</t>
  </si>
  <si>
    <t>A140003 Javna higijena i zelenilo</t>
  </si>
  <si>
    <t>A140004 Održavanje vodoprivrednih objekata</t>
  </si>
  <si>
    <t>1401 Održavanje poslovnih, stambenih prostora, opreme i drugo</t>
  </si>
  <si>
    <t>A140001 Održavanje poslovnih, stambenih prostora, opreme i drugo</t>
  </si>
  <si>
    <t>A140002 Održavanje športskih objekata</t>
  </si>
  <si>
    <t xml:space="preserve">Broj objekata </t>
  </si>
  <si>
    <t>3.5 Poboljšati ponudu sadržaja u kulturi za sve stanovnike grada</t>
  </si>
  <si>
    <t>1402 Održavanje spomeničkih vrijednosti</t>
  </si>
  <si>
    <t>3.5.1 Obnoviti i revitalizirati spomenike kulturne baštine i ustanove od izrazite kulturne važnosti</t>
  </si>
  <si>
    <t>2.3 Omogućiti bolju prometnu povezanost i kvalitetu prometa i prometnica u gradu</t>
  </si>
  <si>
    <t>1500 Kapitalna ulaganja u komunalnu infrastrukturu</t>
  </si>
  <si>
    <t>2.3.1 Izgraditi ključne prometnice na području grada</t>
  </si>
  <si>
    <t>K150001 Izgradnja i dodatna ulaganja u prometnice i mostove</t>
  </si>
  <si>
    <t xml:space="preserve">1. Dužina izgrađenih cesta(km), metri novog asfalta                              </t>
  </si>
  <si>
    <t>2. Broj parkirališnih mjesta</t>
  </si>
  <si>
    <t>Izvor 7.0. Prihodi od prodaje nefinancijske imovine i nadoknade štete</t>
  </si>
  <si>
    <t>K150002 Izgradnja javne rasvjete</t>
  </si>
  <si>
    <t xml:space="preserve">1. Dužina javne rasvjete (km)                                                                            </t>
  </si>
  <si>
    <t>2. Broj stupova i rasvjetnih tijela (kom)</t>
  </si>
  <si>
    <t>2.1 Osigurati potpunu (opravdanu) pokrivenost područja JLS vodovodnom i kanalizacijskom mrežom i sustavom pročišćavanja</t>
  </si>
  <si>
    <t>2.1.2. Završiti proces pročišćavanja otpadnih voda na način u potpunosti prihvatljiv za okoliš</t>
  </si>
  <si>
    <t>K150003 Izgradnja vodovoda i kanalizacije</t>
  </si>
  <si>
    <t>K150004 Uređenje groblja</t>
  </si>
  <si>
    <t>Broj zahvata po grobljima</t>
  </si>
  <si>
    <t>K150017 Aglomeracija Požega</t>
  </si>
  <si>
    <t>Stupanj dovršenosti realizacije projekta</t>
  </si>
  <si>
    <t>2. Osigurati kvalitetno i održivo (ekološki prihvatljivo) upravljanje prostorm grada uz edukativno riješenu temeljnu infrastrukturu</t>
  </si>
  <si>
    <t>K150018 Aglomeracija Požega - Pleternica</t>
  </si>
  <si>
    <t>2.2 Poboljšati sustav održivog gospodarenja otpadom u gradu Požegi</t>
  </si>
  <si>
    <t>2.2.3 Potaknuti dalji razvoj razvoj reciklažnih dvorišta i popratne infrastrukture</t>
  </si>
  <si>
    <t>K150020 Izgradnja komunalnih objekata na lokaciji Vinogradine</t>
  </si>
  <si>
    <t xml:space="preserve">1. Izrađena tehnička dokumentacija            </t>
  </si>
  <si>
    <t>K150021 Izgradnja infrastrukture u poduzetničkoj zoni</t>
  </si>
  <si>
    <t>Dužina izgrađene infrastrukture u km</t>
  </si>
  <si>
    <t>3.3 Omogućiti kvalitetnije redovno obrazovanje i odgoj u gradu</t>
  </si>
  <si>
    <t>1501 Kapitalna ulaganja u poslovne, stambene prostore, opremu i drugo</t>
  </si>
  <si>
    <t>3.3.3. Jačanje školske infrastrukture i postizanje standarda obrazovanja u osnovnim školama sukladno državnom pedagoškom standardu (rad u jednoj smjeni)</t>
  </si>
  <si>
    <t>A150001 Opremanje dječjih igrališta</t>
  </si>
  <si>
    <t>Broj novopostavljenih sadržaja</t>
  </si>
  <si>
    <t>K150002 Ulaganje u športske objekte</t>
  </si>
  <si>
    <t>Broj projekata u realizaciji</t>
  </si>
  <si>
    <t>K150007 Ulaganje u zgradu Gradskog kazališta</t>
  </si>
  <si>
    <t>Broj zahvata u prostoru</t>
  </si>
  <si>
    <t>K150008 Ulaganje u zgradu Gradske knjižnice i čitaonice</t>
  </si>
  <si>
    <t xml:space="preserve">1. Površina uporabnog prostora  knjižnice - dograđeni dio u %                                                                                                  </t>
  </si>
  <si>
    <t>Izvor 7.0 Prihodi od prodaje nefinancijske imovine i nadoknade štete</t>
  </si>
  <si>
    <t>K150012 Ulaganje u kapelice</t>
  </si>
  <si>
    <t>Broj obnovljenih kapelica</t>
  </si>
  <si>
    <t>K150013 Ulaganje u društvene domove</t>
  </si>
  <si>
    <t>K150014 Ulaganje u autobusna stajališta</t>
  </si>
  <si>
    <t>K150017 Ulaganje u poslovne i stambene prostore</t>
  </si>
  <si>
    <t>Broj zahvata nužnih intervencija</t>
  </si>
  <si>
    <t>2.2.2 Promicati razvrstavanje otpada u domaćinstvima</t>
  </si>
  <si>
    <t>K150024 Nabava komunalne opreme</t>
  </si>
  <si>
    <t>1. Broj spremnika i kontejnera za sakupljanje komunalnog otpada</t>
  </si>
  <si>
    <t>2. Opremanje vozila kompletom opreme za sustav identifikacija spremnika za otpad</t>
  </si>
  <si>
    <t>3. Broj nabavljenih komunalnih vozila</t>
  </si>
  <si>
    <t>3.5.2 Jačanje postojećih i razvijanje novih sadržaja u kulturi</t>
  </si>
  <si>
    <t>K150029 Projekt besplatnog bežičnog pristupa internetu "Hot spot"</t>
  </si>
  <si>
    <t>K150030 Rekonstrukcija rekreacijskog centra</t>
  </si>
  <si>
    <t>1.Omogućiti rast gospodarstva i otvaranje novih radnih mjesta u skladu s potrebama stanovnika i poduzetnika</t>
  </si>
  <si>
    <t>1.5  Povećati kvalitetu turističke ponude i osigurati veću prepoznatljivost grada na turističkom tržištu</t>
  </si>
  <si>
    <t>1.5.2 Poticati selektivne oblike turizma (eno, gastro, ciklo, kulturni, zdravstveni, ruralni i vjerski) koristeći gastro i eno baštinu, prirodna bogatstva i očuvani okoliš, cjelogodišnju sezonu, te postojeće sadržaje</t>
  </si>
  <si>
    <t xml:space="preserve">K150037 Uređenje Požeške kuće </t>
  </si>
  <si>
    <t>K150039 Rekonstrukcija Starog Grada</t>
  </si>
  <si>
    <t>2.1 Osigurati potpunu (opravdanu) pokrivenost područja JLS vodovodnom i kanalizacijskom mrežom i sustarvom pročišćavanja</t>
  </si>
  <si>
    <t>1502 Ulaganje u prostorno-plansku dokumentaciju</t>
  </si>
  <si>
    <t>2.1.3 Izraditi studijsko-projektnu dokumentaciju za ključne projekta</t>
  </si>
  <si>
    <t>A150001 Geodetsko-katastarske usluge</t>
  </si>
  <si>
    <t>K150001 Prostorni planovi</t>
  </si>
  <si>
    <t>1503 Otkup zemljišta i objekata</t>
  </si>
  <si>
    <t xml:space="preserve">K150001 Otkup zemljišta </t>
  </si>
  <si>
    <t>K150002 Otkup objekata</t>
  </si>
  <si>
    <t>1.2 Unaprijediti tradicionalno snažne industrije grada Požege</t>
  </si>
  <si>
    <t>1601 Poticaji u poljoprivredi</t>
  </si>
  <si>
    <t>1.2.1 Oformiti sheme/programe poticanja gospodarstva i industrije (Privlačenje investicija i potpora postojećim poduzetnicima)</t>
  </si>
  <si>
    <t>A160001 Poticaji u poljoprivredi</t>
  </si>
  <si>
    <t>1602 Subvencije trgovačkim društvima</t>
  </si>
  <si>
    <t>A160001 Subvencija gradskog prijevoza</t>
  </si>
  <si>
    <t>1607 Poticanje zapošljavanja i razvoja poduzetništva</t>
  </si>
  <si>
    <t>T160001 Poticanje zapošljavanja i razvoj poduzetništva</t>
  </si>
  <si>
    <t>1608 Javni radovi u komunalnom gospodarstvu</t>
  </si>
  <si>
    <t>Broj korisnika programa</t>
  </si>
  <si>
    <t>2300 Kapitalna ulaganja u poslovne, stambene prostore, opremu i drugo kroz EU</t>
  </si>
  <si>
    <t>3.3.4 Jačanje školske infrastrukture i postizanje standarda obrazovanja u osnovnim školama sukladno državnom pedagoškom standardu (rad u jednoj smjeni)</t>
  </si>
  <si>
    <t>K230008 Rekonstrukcija škole i nadogradnja sportske dvorane OŠ D. Cesarića</t>
  </si>
  <si>
    <t>K230016 Rekonstrukcija i dogradnja DRC Vidovci</t>
  </si>
  <si>
    <t>K230020 Zelena urbana mobilnost</t>
  </si>
  <si>
    <t xml:space="preserve">1.Izrađena tehnička dokumentacija  </t>
  </si>
  <si>
    <t>2. Broj m2 rekonstruiranog dijela trga</t>
  </si>
  <si>
    <t>3.1. Razviti održive modele zapošljavanja ranjivih skupina, nezaposlenih i tražitelja zaposlenja</t>
  </si>
  <si>
    <t>1. Broj osoba uključenih u programe stručnog usavršavanja</t>
  </si>
  <si>
    <t>3.2 poboljšati pokrivenost socijalnim uslugama u gradu</t>
  </si>
  <si>
    <t>2305 Osiguravanje pomoćnika u nastavi za osobe s poteškoćama u razvoju</t>
  </si>
  <si>
    <t>3.2.2 Širenje mreže socijalnih usluga</t>
  </si>
  <si>
    <t>T230004 Projekt "Petica za dvoje - IV.faza"</t>
  </si>
  <si>
    <t xml:space="preserve">1. Broj provedenih projekata socijalne inkluzije         </t>
  </si>
  <si>
    <t>2. Broj osoba obuhvaćenih projektima socijalne inkluzije</t>
  </si>
  <si>
    <t>2.3.2 Kreirati i provesti rješenja za probleme prometa u  mirovanju i pješačkog prometa</t>
  </si>
  <si>
    <t>2315 Zaželi - zapošljavanje žena</t>
  </si>
  <si>
    <t>T230001 PUK40</t>
  </si>
  <si>
    <t>1. Omogućiti rast gospodarstva i otvaranje novih radnih mjesta u skladu s potrebama stanovnika i poduzetnika</t>
  </si>
  <si>
    <t>1.5. Povećati kvalitetu turističke ponude i osigurati veću prepoznatljivost grada na turističkom tržištu</t>
  </si>
  <si>
    <t>1100 Turistička zajednica</t>
  </si>
  <si>
    <t>1.5.1. Unaprijediti gastronomsku ponudu koristeći postojeću gastronomsku i enološku baštinu</t>
  </si>
  <si>
    <t>T110002 Donacije za priredbe i manifestacije</t>
  </si>
  <si>
    <t>002 01</t>
  </si>
  <si>
    <t>4000 Udruge u kulturi i ostala kulturna događanja</t>
  </si>
  <si>
    <t>1.5.2. Poticati selektivne oblike turizma (eno, gastro, ciklo, kulturni, zdravstveni, ruralni i vjerski) koristeći gastro i eno baštinu, prirodna bogatstva i očuvani okoliš, cjelogodišnju sezonu, te postojeće sadržaje</t>
  </si>
  <si>
    <t>T400013 Festival ˝Aurea fest˝</t>
  </si>
  <si>
    <t>3. Ostvariti bolju kvalitetu života, javnih usluga te socijalnu uključenost svih skupina stanovništva Grada</t>
  </si>
  <si>
    <t>3.3. Omogućiti kvalitetnije redovno obrazovanje i odgoj u Gradu Požegi</t>
  </si>
  <si>
    <t>6000 Redovna djelatnost osnovnog školstva – zakonski standard</t>
  </si>
  <si>
    <t>K600002 Ulaganje u građevinske objekte osnovnog školstva</t>
  </si>
  <si>
    <t>Stupanj dovršenosti projekta</t>
  </si>
  <si>
    <t>Dužina održavanja prometnica i mostova (km)</t>
  </si>
  <si>
    <t xml:space="preserve">Kvadratura održavanja zelenih površina (m2)                              </t>
  </si>
  <si>
    <t>Održavane vodne građevine-projekti</t>
  </si>
  <si>
    <t>Broj  poslovnih i stambenih prostora obuhv. nužnom sanacijom</t>
  </si>
  <si>
    <t>Godišnji broj spomenika kulturne baštine na kojima se izvode radovi uređenja/ broj izrađenih projekata</t>
  </si>
  <si>
    <t xml:space="preserve">Pokrivenost grada vodoopskrbom %                                                                                                                                                                             </t>
  </si>
  <si>
    <t>2. Program edukacije</t>
  </si>
  <si>
    <t>1. Broj rekonstruiranih (obnovlljenih) društvenih domova</t>
  </si>
  <si>
    <t>Broj novoizgrađenih autobusnih stajališta</t>
  </si>
  <si>
    <t>Broj korištenih poslovnih i stambenih prostora</t>
  </si>
  <si>
    <t>Površina pokrivenosti bežičnog pristupa internetu u m2</t>
  </si>
  <si>
    <t>Broj dodanih novih sadržaja</t>
  </si>
  <si>
    <t xml:space="preserve"> Površina  opremljenog multimedijom %</t>
  </si>
  <si>
    <t xml:space="preserve">Broj elaborata                         </t>
  </si>
  <si>
    <t>Broj izrađenih i usvojenih prostornih planova</t>
  </si>
  <si>
    <t>Broj otkupljenih zemljišta</t>
  </si>
  <si>
    <t>Broj otkupljenih objekata</t>
  </si>
  <si>
    <t>Broj danih poticaja u poljoprivredi</t>
  </si>
  <si>
    <t>Broj korisnika prijevoza</t>
  </si>
  <si>
    <t>Broj danih poticaja za zapošljavanje i razvoj poduzetništva</t>
  </si>
  <si>
    <t>Broj  m2 rekonstruiranog dijela škole</t>
  </si>
  <si>
    <t>Broj m2 rekonstruiranog dijela DRC Vidovci</t>
  </si>
  <si>
    <t>Broj teže zapošljivih žena zaposlenih kroz projekt</t>
  </si>
  <si>
    <t>Broj održanih manifestacija</t>
  </si>
  <si>
    <t>Obnovljena zgrada škole</t>
  </si>
  <si>
    <t>A140001 Održavanje spomeničkih vrijednosti</t>
  </si>
  <si>
    <t xml:space="preserve">K150022 Izgradnja mosta preko Vučjaka </t>
  </si>
  <si>
    <t xml:space="preserve">K150040 Nabava urbane opreme </t>
  </si>
  <si>
    <t>K150023 Uređenje Trga Sv. Terezije</t>
  </si>
  <si>
    <t xml:space="preserve">1600 Poticanje malog gospodarstva </t>
  </si>
  <si>
    <t xml:space="preserve">T160001 Subvencije za smještajne kapacitete na području grada Požege </t>
  </si>
  <si>
    <t xml:space="preserve">1609 Subvencije građanima </t>
  </si>
  <si>
    <t xml:space="preserve">A160001 Subvencioniranje uklanjanja azbestnog pokrova </t>
  </si>
  <si>
    <t xml:space="preserve">K230023 Energetska obnova zgrade sportska dvorana Sokol </t>
  </si>
  <si>
    <t>K230022 Energetska obnova zgrade društvena građevina - Dervišaga</t>
  </si>
  <si>
    <t xml:space="preserve">K230025 Požeške bolte </t>
  </si>
  <si>
    <t xml:space="preserve">2306 Poticanje ruralnog razvoja </t>
  </si>
  <si>
    <t xml:space="preserve">T230001 Lokalna akcijska grupa - LAG </t>
  </si>
  <si>
    <t xml:space="preserve">T230001 Požeški limači </t>
  </si>
  <si>
    <t xml:space="preserve">T230001 Projekt Export - expert </t>
  </si>
  <si>
    <t xml:space="preserve">2326 Program podrške socijalnom uključivanju i zapošljavanju  </t>
  </si>
  <si>
    <t xml:space="preserve">T230001 Kotač uspjeha  </t>
  </si>
  <si>
    <t xml:space="preserve">2327 Program uključivanja djece i mladih, osoba s invaliditetom </t>
  </si>
  <si>
    <t xml:space="preserve">T230001 Zajedno u športu </t>
  </si>
  <si>
    <t xml:space="preserve">2328 Program lokalne inicijative za zapošljavanje - faza III.  </t>
  </si>
  <si>
    <t xml:space="preserve">T230001 LIPA - loklana inicijativa za poduzetničku inicijativu  </t>
  </si>
  <si>
    <t xml:space="preserve">1.4.2. Umrežavanje lokalnih poljoprivrednih proizvođača </t>
  </si>
  <si>
    <t xml:space="preserve">1. održano stručnih sastanaka </t>
  </si>
  <si>
    <t xml:space="preserve">2320 Program unaprijeđenja usluga za djecu u sustavu ranog i predškolskog odgoja i obrazovanja </t>
  </si>
  <si>
    <t xml:space="preserve">3.3.1. Poboljšati prostorne i ljudske kapacitete za predškolski odgoj </t>
  </si>
  <si>
    <t xml:space="preserve">2321 Program podrške socijalnom uključivanju i zapošljavanju marginaliziranih skupina </t>
  </si>
  <si>
    <t xml:space="preserve">3.1.2. Razvoj lokalno prilagođenih programa samozapošljavanja u skladu s partnerskim principima </t>
  </si>
  <si>
    <t xml:space="preserve">2. Broj održanih edukacija u sklopu projekta </t>
  </si>
  <si>
    <t xml:space="preserve">1. Broj osoba uključenih u program </t>
  </si>
  <si>
    <t xml:space="preserve">003 01 </t>
  </si>
  <si>
    <t xml:space="preserve">Stupanj dovršenosti </t>
  </si>
  <si>
    <t xml:space="preserve">Broj elemenata urbane opeme </t>
  </si>
  <si>
    <t xml:space="preserve">Broj poticaja </t>
  </si>
  <si>
    <t xml:space="preserve">K230021 Energetska obnova grade društvena građevina - Novi Mihaljevci </t>
  </si>
  <si>
    <t xml:space="preserve">Izvor 6.0. Donacije </t>
  </si>
  <si>
    <t xml:space="preserve">Izvor 1.1. Opći prihodi i primici - dec OŠ </t>
  </si>
  <si>
    <t>3.3.3 Jačanje školske infrastrukture i postizanje standarda obrazovanja u osnovnim školama</t>
  </si>
  <si>
    <t>K150023 Energetski ekološki učinkovita javna rasvjeta</t>
  </si>
  <si>
    <t>Izvor 8.0. Namjenski primici od zaduživanja</t>
  </si>
  <si>
    <t>Stupanj dovršenosti</t>
  </si>
  <si>
    <t>2.2.1 Poboljšanje postojeće infrastruktre</t>
  </si>
  <si>
    <t>K150025 Izgradnja šetnice po desnoobalnom nasipu rijeku Orljave</t>
  </si>
  <si>
    <t>K150044 Rekonstrukcija stropnog oslika u kući Arch</t>
  </si>
  <si>
    <t xml:space="preserve">Stupanj realizacije </t>
  </si>
  <si>
    <t>Broj izrađenih dokumenata</t>
  </si>
  <si>
    <t>1505 Sanacija klizišta</t>
  </si>
  <si>
    <t>A150001 Sanacija klizišta</t>
  </si>
  <si>
    <t>1506 Ulaganje u digitalnu transformaciju</t>
  </si>
  <si>
    <t>T150003 IKT sustav prometnog upravljanja i održavanja nerazvrstanih cesta</t>
  </si>
  <si>
    <t>2311 Interreg Hrvatska-Mađarska</t>
  </si>
  <si>
    <t>T230001 projekt CHEERS</t>
  </si>
  <si>
    <t>2324 Energetska obnova zgrade prekršajnog suda u ul. Matije Gupca</t>
  </si>
  <si>
    <t>3.2.1. Poboljšanje postojeće infrastrukture</t>
  </si>
  <si>
    <t>K230001 Energetska obnova zgrade prekršajnog suda u ul. Matije Gupca</t>
  </si>
  <si>
    <t>2330 Energetska obnova zgrade društveni dom Novo Selo</t>
  </si>
  <si>
    <t>K300001 Energetska obnova zgrade društveni dom Novo Selo</t>
  </si>
  <si>
    <t>2331 Energetska obnova zgrade društveni dom Seoci</t>
  </si>
  <si>
    <t>2334 Školske prehrane</t>
  </si>
  <si>
    <t>3.2.2. Širenje mreže
socijalnih usluga</t>
  </si>
  <si>
    <t>T340001 Naša školska užina</t>
  </si>
  <si>
    <t>2335 Implementacija sustava video nadzora javnih površina</t>
  </si>
  <si>
    <t>T350001 Implementacija sustava video nadzora javnih površina</t>
  </si>
  <si>
    <t>2336 Europa za građane</t>
  </si>
  <si>
    <t>T360001 Europa za građane</t>
  </si>
  <si>
    <t>Izvor 4.7. Prihodi za posebne namjene- rezultat iz prethodne godine</t>
  </si>
  <si>
    <t xml:space="preserve">K150045 Izgradnja dvorane uz osnovnu školu Antuna Kanižlića </t>
  </si>
  <si>
    <t>T160004 "Javni radovi" - revitalizacija javnih površina 2</t>
  </si>
  <si>
    <t>K310001 Energetska obnova zgrade društveni dom Seoci</t>
  </si>
  <si>
    <t>K150003 Ulaganje u športske terene</t>
  </si>
  <si>
    <t>Izrađena projektna dokumentacija</t>
  </si>
  <si>
    <t>Broj zbrinjavanja</t>
  </si>
  <si>
    <t>% uštede energije u društvenom domu</t>
  </si>
  <si>
    <t xml:space="preserve">% uštede energije </t>
  </si>
  <si>
    <t>Broj rekonstrurinih i opremljenih objekata</t>
  </si>
  <si>
    <t>Broj obrazovnih programa</t>
  </si>
  <si>
    <t>Tiskane publikacije</t>
  </si>
  <si>
    <t xml:space="preserve">1. Broj djece uključene u program </t>
  </si>
  <si>
    <t>2. broj odgojiteljica ili strućnih suradnika</t>
  </si>
  <si>
    <t>Površina energetski obnovljenog prostora</t>
  </si>
  <si>
    <t>Nezaposlene osobe obuhvaćene programom</t>
  </si>
  <si>
    <t>Broj uključenih učenika</t>
  </si>
  <si>
    <t>Broj učenika uključen u projekt</t>
  </si>
  <si>
    <t>Postotak građana uključen u projekt</t>
  </si>
  <si>
    <t>Broj gradova koji su potpisali sporazum</t>
  </si>
  <si>
    <t>Broj uključenih  nezaposlenih osoba</t>
  </si>
  <si>
    <t>Izrađena projektna dokumentacija komplet</t>
  </si>
  <si>
    <t>Realiziran projekt uređenja %</t>
  </si>
  <si>
    <t>PROMJENA</t>
  </si>
  <si>
    <t>I. REBALANS 2020.</t>
  </si>
  <si>
    <t>A140003 Održavanje mjesnih domova</t>
  </si>
  <si>
    <t>Izvor 1.2. Opći prihodi i primici - retultat iz prethodne godine</t>
  </si>
  <si>
    <t>Izvor 7.2. Prihodi od prodaje nefinancijske imovine i nadoknade štete - rezultat iz prethodne godine</t>
  </si>
  <si>
    <t>Izvor 1.2. Opći prihodi i primici - rezultat iz prethodne godine</t>
  </si>
  <si>
    <t>Izvor 5.4. Pomoći - rezultat iz prethodnih godina</t>
  </si>
  <si>
    <t>Kapitalni projekt K150046 Sufinanciranje projekta uređenja zgrade Opće županijske bolnice u Požegi</t>
  </si>
  <si>
    <t>Kapitalni projekt K150047 Ulaganje u objekt gradske uprave</t>
  </si>
  <si>
    <t>K150048 Sufinanciranje izgradnje punilice za električne automobile</t>
  </si>
  <si>
    <t>Broj sufinanciranih punionica</t>
  </si>
  <si>
    <t>Kapitalni projekt K150049 Projekt  WiFi4EU</t>
  </si>
  <si>
    <t>Broj lokacija</t>
  </si>
  <si>
    <t>A160003 Subvencija za reciklažno dvorište</t>
  </si>
  <si>
    <t>Broj poticaja</t>
  </si>
  <si>
    <t>K230027 Osiguranje pristupačnosti osobama s invaliditetom - Braniteljski dom</t>
  </si>
  <si>
    <t>Broj ugrađenih sadržaja prilagođenih ososbama s invaliditetom</t>
  </si>
  <si>
    <t>K230029 Rasvjeta u dvorani T. Pirc</t>
  </si>
  <si>
    <t>Ostvarena ušteda el.energije</t>
  </si>
  <si>
    <t>T230002 PUK50</t>
  </si>
  <si>
    <t>3.2.3. Jačanje kapaciteta institucija i osnivanje koordinacija udruga u području socijalne skrbi</t>
  </si>
  <si>
    <t>2317 Jačanje socijalnog dijaloga</t>
  </si>
  <si>
    <t>T230001 Binarni kod 110</t>
  </si>
  <si>
    <t>Broj odobrenih završnih zahtjeva za nadoknadom sredstava</t>
  </si>
  <si>
    <t>T340002 Naša školska užina II</t>
  </si>
  <si>
    <t>Izrađena tehnička dokumentacija</t>
  </si>
  <si>
    <t>T160006 Sufinanciranje otvaranja kušaonica na području Grada Požege</t>
  </si>
  <si>
    <t>Broj domova</t>
  </si>
  <si>
    <t>Broj projekata</t>
  </si>
  <si>
    <t>Broj kušaonica</t>
  </si>
  <si>
    <t>Sudjelovanje u troškovima %</t>
  </si>
  <si>
    <t>II. REBALANS 2020.</t>
  </si>
  <si>
    <t xml:space="preserve">II. IZMJENE I DOPUNE PLANA RAZVOJNIH PROGRAMA GRADA POŽEGE ZA 2020. GODINU </t>
  </si>
  <si>
    <t>1504 Darivanje zemljišta</t>
  </si>
  <si>
    <t>K150002 Davanje zemljišta na dar</t>
  </si>
  <si>
    <t>T160005 Projekt javni radovi - uredimo naše parkove i igrališta</t>
  </si>
  <si>
    <t>2322 Nabava spremnika za odvojeno prikupljanje komunalnog otpada</t>
  </si>
  <si>
    <t>T230001  Nabava spremnika za odvojeno prikupljanje komunalnog otpada</t>
  </si>
  <si>
    <t>Broj zemljišta</t>
  </si>
  <si>
    <t xml:space="preserve">Broj spremnika </t>
  </si>
  <si>
    <t>AKTIVNOST/ PROJEKT U PRORAČUNU</t>
  </si>
  <si>
    <t>T150001 Izrada strategije izgradnja sustava oborinske odvodnje na prodručju Grada Požege</t>
  </si>
  <si>
    <t>K230028 Ugradnja podizne platforme OŠ. D. Cesarića</t>
  </si>
  <si>
    <t>3. Broj uključenih vrtića</t>
  </si>
  <si>
    <t>4. Broj osoba za stručno usavršavanje</t>
  </si>
  <si>
    <t xml:space="preserve">002 04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</si>
</sst>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rgb="FF00000A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2" borderId="0" applyNumberFormat="0" applyBorder="0" applyAlignment="0" applyProtection="0"/>
  </cellStyleXfs>
  <cellXfs count="13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Border="1"/>
    <xf numFmtId="0" fontId="5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right" wrapText="1"/>
    </xf>
    <xf numFmtId="4" fontId="8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 wrapText="1"/>
    </xf>
    <xf numFmtId="4" fontId="8" fillId="0" borderId="1" xfId="0" applyNumberFormat="1" applyFont="1" applyFill="1" applyBorder="1" applyAlignment="1">
      <alignment horizontal="right"/>
    </xf>
    <xf numFmtId="0" fontId="8" fillId="0" borderId="5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wrapText="1"/>
    </xf>
    <xf numFmtId="0" fontId="10" fillId="0" borderId="3" xfId="0" applyFont="1" applyFill="1" applyBorder="1" applyAlignment="1">
      <alignment horizontal="left" wrapText="1"/>
    </xf>
    <xf numFmtId="0" fontId="10" fillId="0" borderId="14" xfId="0" applyFont="1" applyFill="1" applyBorder="1" applyAlignment="1">
      <alignment horizontal="left" wrapText="1"/>
    </xf>
    <xf numFmtId="43" fontId="3" fillId="0" borderId="1" xfId="2" applyFont="1" applyFill="1" applyBorder="1" applyAlignment="1">
      <alignment horizontal="right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/>
    <xf numFmtId="0" fontId="10" fillId="0" borderId="4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right" wrapText="1"/>
    </xf>
    <xf numFmtId="0" fontId="9" fillId="0" borderId="9" xfId="0" applyFont="1" applyFill="1" applyBorder="1" applyAlignment="1">
      <alignment horizontal="left" vertical="top" wrapText="1"/>
    </xf>
    <xf numFmtId="0" fontId="9" fillId="0" borderId="13" xfId="0" applyFont="1" applyFill="1" applyBorder="1" applyAlignment="1">
      <alignment horizontal="left" vertical="top" wrapText="1"/>
    </xf>
    <xf numFmtId="4" fontId="8" fillId="0" borderId="5" xfId="0" applyNumberFormat="1" applyFont="1" applyFill="1" applyBorder="1" applyAlignment="1">
      <alignment horizontal="right"/>
    </xf>
    <xf numFmtId="0" fontId="9" fillId="0" borderId="9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4" fontId="11" fillId="0" borderId="1" xfId="0" applyNumberFormat="1" applyFont="1" applyFill="1" applyBorder="1" applyAlignment="1">
      <alignment horizontal="right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top" wrapText="1"/>
    </xf>
    <xf numFmtId="4" fontId="8" fillId="0" borderId="2" xfId="0" applyNumberFormat="1" applyFont="1" applyFill="1" applyBorder="1" applyAlignment="1">
      <alignment horizontal="right" wrapText="1"/>
    </xf>
    <xf numFmtId="4" fontId="8" fillId="0" borderId="2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left"/>
    </xf>
    <xf numFmtId="4" fontId="8" fillId="0" borderId="5" xfId="0" applyNumberFormat="1" applyFont="1" applyFill="1" applyBorder="1" applyAlignment="1">
      <alignment horizontal="right" wrapText="1"/>
    </xf>
    <xf numFmtId="4" fontId="8" fillId="0" borderId="5" xfId="0" applyNumberFormat="1" applyFont="1" applyFill="1" applyBorder="1" applyAlignment="1">
      <alignment horizontal="right"/>
    </xf>
    <xf numFmtId="0" fontId="9" fillId="0" borderId="10" xfId="0" applyFont="1" applyFill="1" applyBorder="1" applyAlignment="1">
      <alignment horizontal="left" vertical="top" wrapText="1"/>
    </xf>
    <xf numFmtId="0" fontId="9" fillId="0" borderId="12" xfId="0" applyFont="1" applyFill="1" applyBorder="1" applyAlignment="1">
      <alignment horizontal="left" vertical="top" wrapText="1"/>
    </xf>
    <xf numFmtId="4" fontId="8" fillId="0" borderId="6" xfId="0" applyNumberFormat="1" applyFont="1" applyFill="1" applyBorder="1" applyAlignment="1">
      <alignment horizontal="right" wrapText="1"/>
    </xf>
    <xf numFmtId="4" fontId="8" fillId="0" borderId="6" xfId="0" applyNumberFormat="1" applyFont="1" applyFill="1" applyBorder="1" applyAlignment="1">
      <alignment horizontal="right"/>
    </xf>
    <xf numFmtId="0" fontId="9" fillId="0" borderId="7" xfId="0" applyFont="1" applyFill="1" applyBorder="1" applyAlignment="1">
      <alignment horizontal="left" vertical="top" wrapText="1"/>
    </xf>
    <xf numFmtId="0" fontId="9" fillId="0" borderId="11" xfId="0" applyFont="1" applyFill="1" applyBorder="1" applyAlignment="1">
      <alignment horizontal="left" vertical="top" wrapText="1"/>
    </xf>
    <xf numFmtId="4" fontId="8" fillId="0" borderId="2" xfId="0" applyNumberFormat="1" applyFont="1" applyFill="1" applyBorder="1" applyAlignment="1">
      <alignment horizontal="right" wrapText="1"/>
    </xf>
    <xf numFmtId="4" fontId="8" fillId="0" borderId="2" xfId="0" applyNumberFormat="1" applyFont="1" applyFill="1" applyBorder="1" applyAlignment="1">
      <alignment horizontal="right"/>
    </xf>
    <xf numFmtId="0" fontId="10" fillId="0" borderId="3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wrapText="1"/>
    </xf>
    <xf numFmtId="4" fontId="8" fillId="0" borderId="1" xfId="0" applyNumberFormat="1" applyFont="1" applyFill="1" applyBorder="1" applyAlignment="1">
      <alignment wrapText="1"/>
    </xf>
    <xf numFmtId="4" fontId="8" fillId="0" borderId="1" xfId="0" applyNumberFormat="1" applyFont="1" applyFill="1" applyBorder="1" applyAlignment="1"/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top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vertical="top" wrapText="1"/>
    </xf>
    <xf numFmtId="0" fontId="9" fillId="0" borderId="3" xfId="0" applyFont="1" applyFill="1" applyBorder="1" applyAlignment="1">
      <alignment vertical="top" wrapText="1"/>
    </xf>
    <xf numFmtId="0" fontId="9" fillId="0" borderId="4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 wrapText="1"/>
    </xf>
    <xf numFmtId="4" fontId="12" fillId="0" borderId="1" xfId="0" applyNumberFormat="1" applyFont="1" applyFill="1" applyBorder="1" applyAlignment="1">
      <alignment horizontal="right" wrapText="1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/>
    <xf numFmtId="0" fontId="3" fillId="0" borderId="1" xfId="0" applyFont="1" applyFill="1" applyBorder="1"/>
    <xf numFmtId="4" fontId="3" fillId="0" borderId="0" xfId="0" applyNumberFormat="1" applyFont="1" applyFill="1"/>
    <xf numFmtId="0" fontId="8" fillId="0" borderId="13" xfId="0" applyFont="1" applyFill="1" applyBorder="1" applyAlignment="1">
      <alignment horizontal="left" vertical="top" wrapText="1"/>
    </xf>
    <xf numFmtId="0" fontId="8" fillId="0" borderId="12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vertical="top" wrapText="1"/>
    </xf>
    <xf numFmtId="0" fontId="12" fillId="0" borderId="3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 wrapText="1"/>
    </xf>
    <xf numFmtId="0" fontId="8" fillId="0" borderId="4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11" xfId="0" applyFont="1" applyFill="1" applyBorder="1" applyAlignment="1">
      <alignment horizontal="left" vertical="top" wrapText="1"/>
    </xf>
    <xf numFmtId="0" fontId="0" fillId="0" borderId="1" xfId="5" applyFont="1" applyFill="1" applyBorder="1" applyAlignment="1">
      <alignment horizontal="center" vertical="center" wrapText="1"/>
    </xf>
    <xf numFmtId="0" fontId="0" fillId="0" borderId="3" xfId="5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right" wrapText="1"/>
    </xf>
  </cellXfs>
  <cellStyles count="6">
    <cellStyle name="Bad" xfId="5" builtinId="27"/>
    <cellStyle name="Comma" xfId="2" builtinId="3"/>
    <cellStyle name="Normal" xfId="0" builtinId="0"/>
    <cellStyle name="Zarez 2" xfId="1" xr:uid="{00000000-0005-0000-0000-000003000000}"/>
    <cellStyle name="Zarez 2 2" xfId="3" xr:uid="{00000000-0005-0000-0000-000004000000}"/>
    <cellStyle name="Zarez 3" xfId="4" xr:uid="{00000000-0005-0000-0000-000005000000}"/>
  </cellStyles>
  <dxfs count="0"/>
  <tableStyles count="0" defaultTableStyle="TableStyleMedium9" defaultPivotStyle="PivotStyleLight16"/>
  <colors>
    <mruColors>
      <color rgb="FF97E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6"/>
  <sheetViews>
    <sheetView tabSelected="1" zoomScale="96" zoomScaleNormal="96" workbookViewId="0">
      <selection activeCell="P3" sqref="P3"/>
    </sheetView>
  </sheetViews>
  <sheetFormatPr defaultColWidth="9.140625" defaultRowHeight="12.75" x14ac:dyDescent="0.2"/>
  <cols>
    <col min="1" max="1" width="13.5703125" style="2" customWidth="1"/>
    <col min="2" max="2" width="11.5703125" style="2" customWidth="1"/>
    <col min="3" max="3" width="14.85546875" style="2" customWidth="1"/>
    <col min="4" max="4" width="16.7109375" style="2" customWidth="1"/>
    <col min="5" max="5" width="16.5703125" style="2" customWidth="1"/>
    <col min="6" max="6" width="13.85546875" style="3" customWidth="1"/>
    <col min="7" max="7" width="15.7109375" style="3" customWidth="1"/>
    <col min="8" max="8" width="15.42578125" style="3" customWidth="1"/>
    <col min="9" max="9" width="12.85546875" style="5" customWidth="1"/>
    <col min="10" max="10" width="10.7109375" style="4" customWidth="1"/>
    <col min="11" max="11" width="10.5703125" style="4" customWidth="1"/>
    <col min="12" max="12" width="10.140625" style="4" customWidth="1"/>
    <col min="13" max="13" width="9.42578125" style="4" customWidth="1"/>
    <col min="14" max="14" width="6.28515625" style="6" customWidth="1"/>
    <col min="15" max="16384" width="9.140625" style="1"/>
  </cols>
  <sheetData>
    <row r="1" spans="1:14" ht="37.15" customHeight="1" x14ac:dyDescent="0.2">
      <c r="A1" s="9" t="s">
        <v>282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25.5" x14ac:dyDescent="0.2">
      <c r="A2" s="10" t="s">
        <v>0</v>
      </c>
      <c r="B2" s="10" t="s">
        <v>1</v>
      </c>
      <c r="C2" s="10" t="s">
        <v>2</v>
      </c>
      <c r="D2" s="11" t="s">
        <v>3</v>
      </c>
      <c r="E2" s="10" t="s">
        <v>290</v>
      </c>
      <c r="F2" s="12" t="s">
        <v>251</v>
      </c>
      <c r="G2" s="12" t="s">
        <v>250</v>
      </c>
      <c r="H2" s="12" t="s">
        <v>281</v>
      </c>
      <c r="I2" s="13" t="s">
        <v>4</v>
      </c>
      <c r="J2" s="14" t="s">
        <v>5</v>
      </c>
      <c r="K2" s="10" t="s">
        <v>6</v>
      </c>
      <c r="L2" s="10"/>
      <c r="M2" s="15"/>
      <c r="N2" s="10" t="s">
        <v>7</v>
      </c>
    </row>
    <row r="3" spans="1:14" ht="40.15" customHeight="1" x14ac:dyDescent="0.2">
      <c r="A3" s="10"/>
      <c r="B3" s="10"/>
      <c r="C3" s="10"/>
      <c r="D3" s="11" t="s">
        <v>8</v>
      </c>
      <c r="E3" s="10"/>
      <c r="F3" s="12"/>
      <c r="G3" s="12"/>
      <c r="H3" s="12"/>
      <c r="I3" s="16"/>
      <c r="J3" s="17"/>
      <c r="K3" s="11" t="s">
        <v>251</v>
      </c>
      <c r="L3" s="18" t="s">
        <v>250</v>
      </c>
      <c r="M3" s="19" t="s">
        <v>281</v>
      </c>
      <c r="N3" s="10"/>
    </row>
    <row r="4" spans="1:14" s="7" customFormat="1" ht="93" customHeight="1" x14ac:dyDescent="0.2">
      <c r="A4" s="20" t="s">
        <v>10</v>
      </c>
      <c r="B4" s="20" t="s">
        <v>11</v>
      </c>
      <c r="C4" s="20" t="s">
        <v>12</v>
      </c>
      <c r="D4" s="21" t="s">
        <v>13</v>
      </c>
      <c r="E4" s="21" t="s">
        <v>14</v>
      </c>
      <c r="F4" s="22">
        <f>SUM(F5:F8)</f>
        <v>2800000</v>
      </c>
      <c r="G4" s="23">
        <f>SUM(G5:G8)</f>
        <v>745000</v>
      </c>
      <c r="H4" s="23">
        <f>SUM(H5:H8)</f>
        <v>3545000</v>
      </c>
      <c r="I4" s="24" t="s">
        <v>138</v>
      </c>
      <c r="J4" s="25">
        <v>240</v>
      </c>
      <c r="K4" s="26">
        <v>190</v>
      </c>
      <c r="L4" s="25">
        <v>20</v>
      </c>
      <c r="M4" s="27">
        <v>210</v>
      </c>
      <c r="N4" s="25" t="s">
        <v>15</v>
      </c>
    </row>
    <row r="5" spans="1:14" s="7" customFormat="1" x14ac:dyDescent="0.2">
      <c r="A5" s="20"/>
      <c r="B5" s="20"/>
      <c r="C5" s="20"/>
      <c r="D5" s="28" t="s">
        <v>9</v>
      </c>
      <c r="E5" s="28"/>
      <c r="F5" s="22">
        <v>50000</v>
      </c>
      <c r="G5" s="23">
        <v>-50000</v>
      </c>
      <c r="H5" s="23">
        <f>F5+G5</f>
        <v>0</v>
      </c>
      <c r="I5" s="24"/>
      <c r="J5" s="25"/>
      <c r="K5" s="29"/>
      <c r="L5" s="25"/>
      <c r="M5" s="27"/>
      <c r="N5" s="25"/>
    </row>
    <row r="6" spans="1:14" s="7" customFormat="1" x14ac:dyDescent="0.2">
      <c r="A6" s="20"/>
      <c r="B6" s="20"/>
      <c r="C6" s="20"/>
      <c r="D6" s="30" t="s">
        <v>255</v>
      </c>
      <c r="E6" s="31"/>
      <c r="F6" s="22">
        <v>0</v>
      </c>
      <c r="G6" s="23">
        <v>255000</v>
      </c>
      <c r="H6" s="23">
        <f>F6+G6</f>
        <v>255000</v>
      </c>
      <c r="I6" s="24"/>
      <c r="J6" s="25"/>
      <c r="K6" s="29"/>
      <c r="L6" s="25"/>
      <c r="M6" s="27"/>
      <c r="N6" s="25"/>
    </row>
    <row r="7" spans="1:14" s="7" customFormat="1" x14ac:dyDescent="0.2">
      <c r="A7" s="20"/>
      <c r="B7" s="20"/>
      <c r="C7" s="20"/>
      <c r="D7" s="30" t="s">
        <v>16</v>
      </c>
      <c r="E7" s="31"/>
      <c r="F7" s="22">
        <v>500000</v>
      </c>
      <c r="G7" s="23">
        <v>540000</v>
      </c>
      <c r="H7" s="23">
        <f t="shared" ref="H7:H8" si="0">F7+G7</f>
        <v>1040000</v>
      </c>
      <c r="I7" s="24"/>
      <c r="J7" s="25"/>
      <c r="K7" s="29"/>
      <c r="L7" s="25"/>
      <c r="M7" s="27"/>
      <c r="N7" s="25"/>
    </row>
    <row r="8" spans="1:14" s="7" customFormat="1" x14ac:dyDescent="0.2">
      <c r="A8" s="20"/>
      <c r="B8" s="20"/>
      <c r="C8" s="20"/>
      <c r="D8" s="28" t="s">
        <v>17</v>
      </c>
      <c r="E8" s="28"/>
      <c r="F8" s="22">
        <v>2250000</v>
      </c>
      <c r="G8" s="23">
        <v>0</v>
      </c>
      <c r="H8" s="23">
        <f t="shared" si="0"/>
        <v>2250000</v>
      </c>
      <c r="I8" s="24"/>
      <c r="J8" s="25"/>
      <c r="K8" s="32"/>
      <c r="L8" s="25"/>
      <c r="M8" s="27"/>
      <c r="N8" s="25"/>
    </row>
    <row r="9" spans="1:14" s="7" customFormat="1" ht="63.75" x14ac:dyDescent="0.2">
      <c r="A9" s="20" t="s">
        <v>18</v>
      </c>
      <c r="B9" s="20" t="s">
        <v>19</v>
      </c>
      <c r="C9" s="20" t="s">
        <v>12</v>
      </c>
      <c r="D9" s="21" t="s">
        <v>20</v>
      </c>
      <c r="E9" s="21" t="s">
        <v>21</v>
      </c>
      <c r="F9" s="22">
        <f>SUM(F10:F11)</f>
        <v>3400000</v>
      </c>
      <c r="G9" s="22">
        <f>SUM(G10:G11)</f>
        <v>200000</v>
      </c>
      <c r="H9" s="22">
        <f>SUM(H10:H11)</f>
        <v>3600000</v>
      </c>
      <c r="I9" s="24" t="s">
        <v>22</v>
      </c>
      <c r="J9" s="25">
        <v>100</v>
      </c>
      <c r="K9" s="25">
        <v>120</v>
      </c>
      <c r="L9" s="25">
        <v>30</v>
      </c>
      <c r="M9" s="27">
        <v>150</v>
      </c>
      <c r="N9" s="25" t="s">
        <v>15</v>
      </c>
    </row>
    <row r="10" spans="1:14" s="7" customFormat="1" x14ac:dyDescent="0.2">
      <c r="A10" s="20"/>
      <c r="B10" s="20"/>
      <c r="C10" s="20"/>
      <c r="D10" s="30" t="s">
        <v>255</v>
      </c>
      <c r="E10" s="31"/>
      <c r="F10" s="22">
        <v>0</v>
      </c>
      <c r="G10" s="23">
        <v>600000</v>
      </c>
      <c r="H10" s="23">
        <f>F10+G10</f>
        <v>600000</v>
      </c>
      <c r="I10" s="24"/>
      <c r="J10" s="25"/>
      <c r="K10" s="25"/>
      <c r="L10" s="25"/>
      <c r="M10" s="27"/>
      <c r="N10" s="25"/>
    </row>
    <row r="11" spans="1:14" s="7" customFormat="1" x14ac:dyDescent="0.2">
      <c r="A11" s="20"/>
      <c r="B11" s="20"/>
      <c r="C11" s="20"/>
      <c r="D11" s="28" t="s">
        <v>16</v>
      </c>
      <c r="E11" s="28"/>
      <c r="F11" s="22">
        <v>3400000</v>
      </c>
      <c r="G11" s="23">
        <v>-400000</v>
      </c>
      <c r="H11" s="23">
        <f>F11+G11</f>
        <v>3000000</v>
      </c>
      <c r="I11" s="24"/>
      <c r="J11" s="25"/>
      <c r="K11" s="25"/>
      <c r="L11" s="25"/>
      <c r="M11" s="27"/>
      <c r="N11" s="25"/>
    </row>
    <row r="12" spans="1:14" s="7" customFormat="1" ht="93" customHeight="1" x14ac:dyDescent="0.2">
      <c r="A12" s="20" t="s">
        <v>10</v>
      </c>
      <c r="B12" s="20" t="s">
        <v>11</v>
      </c>
      <c r="C12" s="20" t="s">
        <v>12</v>
      </c>
      <c r="D12" s="20" t="s">
        <v>13</v>
      </c>
      <c r="E12" s="20" t="s">
        <v>23</v>
      </c>
      <c r="F12" s="33">
        <f>SUM(F14)</f>
        <v>2850000</v>
      </c>
      <c r="G12" s="34">
        <f>SUM(G14)</f>
        <v>700000</v>
      </c>
      <c r="H12" s="34">
        <f>SUM(H14)</f>
        <v>3550000</v>
      </c>
      <c r="I12" s="24" t="s">
        <v>139</v>
      </c>
      <c r="J12" s="25">
        <v>290000</v>
      </c>
      <c r="K12" s="25">
        <v>260000</v>
      </c>
      <c r="L12" s="25">
        <v>90000</v>
      </c>
      <c r="M12" s="27">
        <v>350000</v>
      </c>
      <c r="N12" s="25" t="s">
        <v>15</v>
      </c>
    </row>
    <row r="13" spans="1:14" s="7" customFormat="1" x14ac:dyDescent="0.2">
      <c r="A13" s="20"/>
      <c r="B13" s="20"/>
      <c r="C13" s="20"/>
      <c r="D13" s="20"/>
      <c r="E13" s="20"/>
      <c r="F13" s="33"/>
      <c r="G13" s="34"/>
      <c r="H13" s="34"/>
      <c r="I13" s="24"/>
      <c r="J13" s="25"/>
      <c r="K13" s="25"/>
      <c r="L13" s="25"/>
      <c r="M13" s="27"/>
      <c r="N13" s="25"/>
    </row>
    <row r="14" spans="1:14" s="7" customFormat="1" x14ac:dyDescent="0.2">
      <c r="A14" s="20"/>
      <c r="B14" s="20"/>
      <c r="C14" s="20"/>
      <c r="D14" s="28" t="s">
        <v>16</v>
      </c>
      <c r="E14" s="28"/>
      <c r="F14" s="22">
        <v>2850000</v>
      </c>
      <c r="G14" s="23">
        <v>700000</v>
      </c>
      <c r="H14" s="23">
        <f>F14+G14</f>
        <v>3550000</v>
      </c>
      <c r="I14" s="24"/>
      <c r="J14" s="25"/>
      <c r="K14" s="25"/>
      <c r="L14" s="25"/>
      <c r="M14" s="27"/>
      <c r="N14" s="25"/>
    </row>
    <row r="15" spans="1:14" s="7" customFormat="1" ht="93" customHeight="1" x14ac:dyDescent="0.2">
      <c r="A15" s="20" t="s">
        <v>10</v>
      </c>
      <c r="B15" s="20" t="s">
        <v>11</v>
      </c>
      <c r="C15" s="20" t="s">
        <v>12</v>
      </c>
      <c r="D15" s="21" t="s">
        <v>13</v>
      </c>
      <c r="E15" s="21" t="s">
        <v>24</v>
      </c>
      <c r="F15" s="22">
        <f>SUM(F16)</f>
        <v>0</v>
      </c>
      <c r="G15" s="23">
        <f>SUM(G16)</f>
        <v>0</v>
      </c>
      <c r="H15" s="23">
        <f>SUM(H16)</f>
        <v>0</v>
      </c>
      <c r="I15" s="24" t="s">
        <v>140</v>
      </c>
      <c r="J15" s="25">
        <v>0</v>
      </c>
      <c r="K15" s="25">
        <v>0</v>
      </c>
      <c r="L15" s="25">
        <v>0</v>
      </c>
      <c r="M15" s="27">
        <v>0</v>
      </c>
      <c r="N15" s="25" t="s">
        <v>15</v>
      </c>
    </row>
    <row r="16" spans="1:14" s="7" customFormat="1" x14ac:dyDescent="0.2">
      <c r="A16" s="20"/>
      <c r="B16" s="20"/>
      <c r="C16" s="20"/>
      <c r="D16" s="28" t="s">
        <v>16</v>
      </c>
      <c r="E16" s="28"/>
      <c r="F16" s="22">
        <v>0</v>
      </c>
      <c r="G16" s="23">
        <v>0</v>
      </c>
      <c r="H16" s="23">
        <f>F16+G16</f>
        <v>0</v>
      </c>
      <c r="I16" s="24"/>
      <c r="J16" s="25"/>
      <c r="K16" s="25"/>
      <c r="L16" s="25"/>
      <c r="M16" s="27"/>
      <c r="N16" s="25"/>
    </row>
    <row r="17" spans="1:14" s="7" customFormat="1" ht="93" customHeight="1" x14ac:dyDescent="0.2">
      <c r="A17" s="35" t="s">
        <v>10</v>
      </c>
      <c r="B17" s="35" t="s">
        <v>11</v>
      </c>
      <c r="C17" s="35" t="s">
        <v>25</v>
      </c>
      <c r="D17" s="21" t="s">
        <v>13</v>
      </c>
      <c r="E17" s="21" t="s">
        <v>26</v>
      </c>
      <c r="F17" s="22">
        <f>SUM(F18:F19)</f>
        <v>385000</v>
      </c>
      <c r="G17" s="23">
        <f>SUM(G18+G19)</f>
        <v>20000</v>
      </c>
      <c r="H17" s="23">
        <f>SUM(H18+H19)</f>
        <v>405000</v>
      </c>
      <c r="I17" s="36" t="s">
        <v>141</v>
      </c>
      <c r="J17" s="26">
        <v>7</v>
      </c>
      <c r="K17" s="26">
        <v>9</v>
      </c>
      <c r="L17" s="26">
        <v>0</v>
      </c>
      <c r="M17" s="37">
        <v>9</v>
      </c>
      <c r="N17" s="25" t="s">
        <v>15</v>
      </c>
    </row>
    <row r="18" spans="1:14" s="7" customFormat="1" x14ac:dyDescent="0.2">
      <c r="A18" s="38"/>
      <c r="B18" s="38"/>
      <c r="C18" s="38"/>
      <c r="D18" s="28" t="s">
        <v>9</v>
      </c>
      <c r="E18" s="28"/>
      <c r="F18" s="22">
        <v>285000</v>
      </c>
      <c r="G18" s="23">
        <v>100000</v>
      </c>
      <c r="H18" s="23">
        <f>F18+G18</f>
        <v>385000</v>
      </c>
      <c r="I18" s="39"/>
      <c r="J18" s="29"/>
      <c r="K18" s="29"/>
      <c r="L18" s="29"/>
      <c r="M18" s="40"/>
      <c r="N18" s="25"/>
    </row>
    <row r="19" spans="1:14" s="7" customFormat="1" x14ac:dyDescent="0.2">
      <c r="A19" s="41"/>
      <c r="B19" s="41"/>
      <c r="C19" s="41"/>
      <c r="D19" s="30" t="s">
        <v>16</v>
      </c>
      <c r="E19" s="31"/>
      <c r="F19" s="22">
        <v>100000</v>
      </c>
      <c r="G19" s="23">
        <v>-80000</v>
      </c>
      <c r="H19" s="23">
        <f>F19+G19</f>
        <v>20000</v>
      </c>
      <c r="I19" s="42"/>
      <c r="J19" s="32"/>
      <c r="K19" s="32"/>
      <c r="L19" s="32"/>
      <c r="M19" s="43"/>
      <c r="N19" s="25"/>
    </row>
    <row r="20" spans="1:14" s="7" customFormat="1" ht="93" customHeight="1" x14ac:dyDescent="0.2">
      <c r="A20" s="20" t="s">
        <v>10</v>
      </c>
      <c r="B20" s="20" t="s">
        <v>11</v>
      </c>
      <c r="C20" s="20" t="s">
        <v>25</v>
      </c>
      <c r="D20" s="21" t="s">
        <v>13</v>
      </c>
      <c r="E20" s="21" t="s">
        <v>27</v>
      </c>
      <c r="F20" s="22">
        <f>SUM(F21)</f>
        <v>100000</v>
      </c>
      <c r="G20" s="23">
        <f>SUM(G21)</f>
        <v>-50000</v>
      </c>
      <c r="H20" s="23">
        <f>SUM(H21)</f>
        <v>50000</v>
      </c>
      <c r="I20" s="24" t="s">
        <v>28</v>
      </c>
      <c r="J20" s="25">
        <v>4</v>
      </c>
      <c r="K20" s="25">
        <v>4</v>
      </c>
      <c r="L20" s="25">
        <v>-2</v>
      </c>
      <c r="M20" s="27">
        <v>2</v>
      </c>
      <c r="N20" s="25" t="s">
        <v>15</v>
      </c>
    </row>
    <row r="21" spans="1:14" s="7" customFormat="1" x14ac:dyDescent="0.2">
      <c r="A21" s="20"/>
      <c r="B21" s="20"/>
      <c r="C21" s="20"/>
      <c r="D21" s="28" t="s">
        <v>16</v>
      </c>
      <c r="E21" s="28"/>
      <c r="F21" s="22">
        <v>100000</v>
      </c>
      <c r="G21" s="23">
        <v>-50000</v>
      </c>
      <c r="H21" s="23">
        <f>F21+G21</f>
        <v>50000</v>
      </c>
      <c r="I21" s="24"/>
      <c r="J21" s="25"/>
      <c r="K21" s="25"/>
      <c r="L21" s="25"/>
      <c r="M21" s="27"/>
      <c r="N21" s="25"/>
    </row>
    <row r="22" spans="1:14" s="7" customFormat="1" ht="102.75" customHeight="1" x14ac:dyDescent="0.2">
      <c r="A22" s="20" t="s">
        <v>10</v>
      </c>
      <c r="B22" s="20" t="s">
        <v>11</v>
      </c>
      <c r="C22" s="20" t="s">
        <v>25</v>
      </c>
      <c r="D22" s="21" t="s">
        <v>13</v>
      </c>
      <c r="E22" s="21" t="s">
        <v>252</v>
      </c>
      <c r="F22" s="22">
        <f>F23</f>
        <v>55000</v>
      </c>
      <c r="G22" s="22">
        <f t="shared" ref="G22:H22" si="1">G23</f>
        <v>19000</v>
      </c>
      <c r="H22" s="22">
        <f t="shared" si="1"/>
        <v>74000</v>
      </c>
      <c r="I22" s="36" t="s">
        <v>277</v>
      </c>
      <c r="J22" s="26">
        <v>0</v>
      </c>
      <c r="K22" s="26">
        <v>2</v>
      </c>
      <c r="L22" s="26">
        <v>1</v>
      </c>
      <c r="M22" s="37">
        <v>3</v>
      </c>
      <c r="N22" s="25"/>
    </row>
    <row r="23" spans="1:14" s="7" customFormat="1" x14ac:dyDescent="0.2">
      <c r="A23" s="20"/>
      <c r="B23" s="20"/>
      <c r="C23" s="20"/>
      <c r="D23" s="30" t="s">
        <v>9</v>
      </c>
      <c r="E23" s="31"/>
      <c r="F23" s="22">
        <v>55000</v>
      </c>
      <c r="G23" s="23">
        <v>19000</v>
      </c>
      <c r="H23" s="23">
        <f>F23+G23</f>
        <v>74000</v>
      </c>
      <c r="I23" s="42"/>
      <c r="J23" s="32"/>
      <c r="K23" s="32"/>
      <c r="L23" s="32"/>
      <c r="M23" s="43"/>
      <c r="N23" s="25"/>
    </row>
    <row r="24" spans="1:14" s="7" customFormat="1" ht="132.6" customHeight="1" x14ac:dyDescent="0.2">
      <c r="A24" s="20" t="s">
        <v>10</v>
      </c>
      <c r="B24" s="20" t="s">
        <v>29</v>
      </c>
      <c r="C24" s="20" t="s">
        <v>30</v>
      </c>
      <c r="D24" s="21" t="s">
        <v>31</v>
      </c>
      <c r="E24" s="21" t="s">
        <v>163</v>
      </c>
      <c r="F24" s="22">
        <f>SUM(F25)</f>
        <v>220000</v>
      </c>
      <c r="G24" s="23">
        <f>SUM(G25)</f>
        <v>-80000</v>
      </c>
      <c r="H24" s="23">
        <f>SUM(H25)</f>
        <v>140000</v>
      </c>
      <c r="I24" s="24" t="s">
        <v>142</v>
      </c>
      <c r="J24" s="25">
        <v>4</v>
      </c>
      <c r="K24" s="25">
        <v>8</v>
      </c>
      <c r="L24" s="25">
        <v>-1</v>
      </c>
      <c r="M24" s="27">
        <v>7</v>
      </c>
      <c r="N24" s="25" t="s">
        <v>15</v>
      </c>
    </row>
    <row r="25" spans="1:14" s="7" customFormat="1" x14ac:dyDescent="0.2">
      <c r="A25" s="20"/>
      <c r="B25" s="20"/>
      <c r="C25" s="20"/>
      <c r="D25" s="28" t="s">
        <v>16</v>
      </c>
      <c r="E25" s="28"/>
      <c r="F25" s="22">
        <v>220000</v>
      </c>
      <c r="G25" s="23">
        <v>-80000</v>
      </c>
      <c r="H25" s="23">
        <f>F25+G25</f>
        <v>140000</v>
      </c>
      <c r="I25" s="24"/>
      <c r="J25" s="25"/>
      <c r="K25" s="25"/>
      <c r="L25" s="25"/>
      <c r="M25" s="27"/>
      <c r="N25" s="25"/>
    </row>
    <row r="26" spans="1:14" s="7" customFormat="1" ht="75.599999999999994" customHeight="1" x14ac:dyDescent="0.2">
      <c r="A26" s="20" t="s">
        <v>18</v>
      </c>
      <c r="B26" s="20" t="s">
        <v>32</v>
      </c>
      <c r="C26" s="20" t="s">
        <v>33</v>
      </c>
      <c r="D26" s="20" t="s">
        <v>34</v>
      </c>
      <c r="E26" s="20" t="s">
        <v>35</v>
      </c>
      <c r="F26" s="33">
        <f>SUM(F28:F31)</f>
        <v>4527233</v>
      </c>
      <c r="G26" s="34">
        <f>SUM(G28:G31)</f>
        <v>-2005000</v>
      </c>
      <c r="H26" s="34">
        <f>SUM(H28:H31)</f>
        <v>2522233</v>
      </c>
      <c r="I26" s="44" t="s">
        <v>36</v>
      </c>
      <c r="J26" s="45">
        <v>1.5</v>
      </c>
      <c r="K26" s="45">
        <v>2</v>
      </c>
      <c r="L26" s="45">
        <v>-1</v>
      </c>
      <c r="M26" s="46">
        <v>1</v>
      </c>
      <c r="N26" s="25" t="s">
        <v>15</v>
      </c>
    </row>
    <row r="27" spans="1:14" s="7" customFormat="1" ht="40.15" customHeight="1" x14ac:dyDescent="0.2">
      <c r="A27" s="20"/>
      <c r="B27" s="20"/>
      <c r="C27" s="20"/>
      <c r="D27" s="20"/>
      <c r="E27" s="20"/>
      <c r="F27" s="33"/>
      <c r="G27" s="34"/>
      <c r="H27" s="34"/>
      <c r="I27" s="24" t="s">
        <v>37</v>
      </c>
      <c r="J27" s="25">
        <v>36</v>
      </c>
      <c r="K27" s="25">
        <v>45</v>
      </c>
      <c r="L27" s="25">
        <v>-30</v>
      </c>
      <c r="M27" s="27">
        <v>15</v>
      </c>
      <c r="N27" s="25"/>
    </row>
    <row r="28" spans="1:14" s="7" customFormat="1" x14ac:dyDescent="0.2">
      <c r="A28" s="20"/>
      <c r="B28" s="20"/>
      <c r="C28" s="20"/>
      <c r="D28" s="28" t="s">
        <v>16</v>
      </c>
      <c r="E28" s="28"/>
      <c r="F28" s="22">
        <v>1510000</v>
      </c>
      <c r="G28" s="23">
        <v>-170000</v>
      </c>
      <c r="H28" s="23">
        <f t="shared" ref="H28:H31" si="2">F28+G28</f>
        <v>1340000</v>
      </c>
      <c r="I28" s="24"/>
      <c r="J28" s="25"/>
      <c r="K28" s="25"/>
      <c r="L28" s="25"/>
      <c r="M28" s="27"/>
      <c r="N28" s="25"/>
    </row>
    <row r="29" spans="1:14" s="7" customFormat="1" x14ac:dyDescent="0.2">
      <c r="A29" s="20"/>
      <c r="B29" s="20"/>
      <c r="C29" s="20"/>
      <c r="D29" s="28" t="s">
        <v>227</v>
      </c>
      <c r="E29" s="28"/>
      <c r="F29" s="22">
        <v>626386</v>
      </c>
      <c r="G29" s="23">
        <v>0</v>
      </c>
      <c r="H29" s="23">
        <f t="shared" si="2"/>
        <v>626386</v>
      </c>
      <c r="I29" s="24"/>
      <c r="J29" s="25"/>
      <c r="K29" s="25"/>
      <c r="L29" s="25"/>
      <c r="M29" s="27"/>
      <c r="N29" s="25"/>
    </row>
    <row r="30" spans="1:14" s="7" customFormat="1" ht="15" customHeight="1" x14ac:dyDescent="0.2">
      <c r="A30" s="20"/>
      <c r="B30" s="20"/>
      <c r="C30" s="20"/>
      <c r="D30" s="28" t="s">
        <v>17</v>
      </c>
      <c r="E30" s="28"/>
      <c r="F30" s="22">
        <v>2280847</v>
      </c>
      <c r="G30" s="23">
        <v>-1800000</v>
      </c>
      <c r="H30" s="23">
        <f t="shared" si="2"/>
        <v>480847</v>
      </c>
      <c r="I30" s="24"/>
      <c r="J30" s="25"/>
      <c r="K30" s="25"/>
      <c r="L30" s="25"/>
      <c r="M30" s="27"/>
      <c r="N30" s="25"/>
    </row>
    <row r="31" spans="1:14" s="7" customFormat="1" ht="15" customHeight="1" x14ac:dyDescent="0.2">
      <c r="A31" s="20"/>
      <c r="B31" s="20"/>
      <c r="C31" s="20"/>
      <c r="D31" s="28" t="s">
        <v>38</v>
      </c>
      <c r="E31" s="28"/>
      <c r="F31" s="22">
        <v>110000</v>
      </c>
      <c r="G31" s="23">
        <v>-35000</v>
      </c>
      <c r="H31" s="23">
        <f t="shared" si="2"/>
        <v>75000</v>
      </c>
      <c r="I31" s="24"/>
      <c r="J31" s="25"/>
      <c r="K31" s="25"/>
      <c r="L31" s="25"/>
      <c r="M31" s="27"/>
      <c r="N31" s="25"/>
    </row>
    <row r="32" spans="1:14" s="7" customFormat="1" ht="79.900000000000006" customHeight="1" x14ac:dyDescent="0.2">
      <c r="A32" s="20" t="s">
        <v>18</v>
      </c>
      <c r="B32" s="20" t="s">
        <v>19</v>
      </c>
      <c r="C32" s="20" t="s">
        <v>33</v>
      </c>
      <c r="D32" s="20" t="s">
        <v>20</v>
      </c>
      <c r="E32" s="20" t="s">
        <v>39</v>
      </c>
      <c r="F32" s="33">
        <f>SUM(F34:F38)</f>
        <v>1090000</v>
      </c>
      <c r="G32" s="33">
        <f>SUM(G34:G38)</f>
        <v>-130000</v>
      </c>
      <c r="H32" s="33">
        <f>SUM(H34:H38)</f>
        <v>960000</v>
      </c>
      <c r="I32" s="44" t="s">
        <v>40</v>
      </c>
      <c r="J32" s="45">
        <v>4</v>
      </c>
      <c r="K32" s="45">
        <v>4</v>
      </c>
      <c r="L32" s="45">
        <v>-1</v>
      </c>
      <c r="M32" s="46">
        <v>3</v>
      </c>
      <c r="N32" s="25" t="s">
        <v>15</v>
      </c>
    </row>
    <row r="33" spans="1:14" s="7" customFormat="1" ht="34.15" customHeight="1" x14ac:dyDescent="0.2">
      <c r="A33" s="20"/>
      <c r="B33" s="20"/>
      <c r="C33" s="20"/>
      <c r="D33" s="20"/>
      <c r="E33" s="20"/>
      <c r="F33" s="33"/>
      <c r="G33" s="33"/>
      <c r="H33" s="33"/>
      <c r="I33" s="24" t="s">
        <v>41</v>
      </c>
      <c r="J33" s="25">
        <v>100</v>
      </c>
      <c r="K33" s="25">
        <v>90</v>
      </c>
      <c r="L33" s="25">
        <v>-10</v>
      </c>
      <c r="M33" s="27">
        <v>80</v>
      </c>
      <c r="N33" s="25"/>
    </row>
    <row r="34" spans="1:14" s="7" customFormat="1" ht="18.75" customHeight="1" x14ac:dyDescent="0.2">
      <c r="A34" s="20"/>
      <c r="B34" s="20"/>
      <c r="C34" s="20"/>
      <c r="D34" s="30" t="s">
        <v>9</v>
      </c>
      <c r="E34" s="31"/>
      <c r="F34" s="22">
        <v>0</v>
      </c>
      <c r="G34" s="23">
        <v>30000</v>
      </c>
      <c r="H34" s="23">
        <f>F34+G34</f>
        <v>30000</v>
      </c>
      <c r="I34" s="24"/>
      <c r="J34" s="25"/>
      <c r="K34" s="25"/>
      <c r="L34" s="25"/>
      <c r="M34" s="27"/>
      <c r="N34" s="25"/>
    </row>
    <row r="35" spans="1:14" s="7" customFormat="1" ht="28.5" customHeight="1" x14ac:dyDescent="0.2">
      <c r="A35" s="20"/>
      <c r="B35" s="20"/>
      <c r="C35" s="20"/>
      <c r="D35" s="47" t="s">
        <v>255</v>
      </c>
      <c r="E35" s="47"/>
      <c r="F35" s="22">
        <v>0</v>
      </c>
      <c r="G35" s="23">
        <v>100000</v>
      </c>
      <c r="H35" s="23">
        <f>F35+G35</f>
        <v>100000</v>
      </c>
      <c r="I35" s="24"/>
      <c r="J35" s="25"/>
      <c r="K35" s="25"/>
      <c r="L35" s="25"/>
      <c r="M35" s="27"/>
      <c r="N35" s="25"/>
    </row>
    <row r="36" spans="1:14" s="7" customFormat="1" ht="13.15" customHeight="1" x14ac:dyDescent="0.2">
      <c r="A36" s="20"/>
      <c r="B36" s="20"/>
      <c r="C36" s="20"/>
      <c r="D36" s="28" t="s">
        <v>16</v>
      </c>
      <c r="E36" s="28"/>
      <c r="F36" s="22">
        <v>840000</v>
      </c>
      <c r="G36" s="23">
        <v>-325000</v>
      </c>
      <c r="H36" s="23">
        <f>F36+G36</f>
        <v>515000</v>
      </c>
      <c r="I36" s="24"/>
      <c r="J36" s="25"/>
      <c r="K36" s="25"/>
      <c r="L36" s="25"/>
      <c r="M36" s="27"/>
      <c r="N36" s="25"/>
    </row>
    <row r="37" spans="1:14" s="7" customFormat="1" ht="26.25" customHeight="1" x14ac:dyDescent="0.2">
      <c r="A37" s="20"/>
      <c r="B37" s="20"/>
      <c r="C37" s="20"/>
      <c r="D37" s="48" t="s">
        <v>227</v>
      </c>
      <c r="E37" s="49"/>
      <c r="F37" s="22">
        <v>250000</v>
      </c>
      <c r="G37" s="23">
        <v>0</v>
      </c>
      <c r="H37" s="50">
        <f>F37+G37</f>
        <v>250000</v>
      </c>
      <c r="I37" s="24"/>
      <c r="J37" s="25"/>
      <c r="K37" s="25"/>
      <c r="L37" s="25"/>
      <c r="M37" s="27"/>
      <c r="N37" s="25"/>
    </row>
    <row r="38" spans="1:14" s="7" customFormat="1" ht="26.25" customHeight="1" x14ac:dyDescent="0.2">
      <c r="A38" s="20"/>
      <c r="B38" s="20"/>
      <c r="C38" s="20"/>
      <c r="D38" s="28" t="s">
        <v>38</v>
      </c>
      <c r="E38" s="28"/>
      <c r="F38" s="22">
        <v>0</v>
      </c>
      <c r="G38" s="23">
        <v>65000</v>
      </c>
      <c r="H38" s="50">
        <f>F38+G38</f>
        <v>65000</v>
      </c>
      <c r="I38" s="24"/>
      <c r="J38" s="25"/>
      <c r="K38" s="25"/>
      <c r="L38" s="25"/>
      <c r="M38" s="27"/>
      <c r="N38" s="25"/>
    </row>
    <row r="39" spans="1:14" s="7" customFormat="1" ht="159" customHeight="1" x14ac:dyDescent="0.2">
      <c r="A39" s="20" t="s">
        <v>18</v>
      </c>
      <c r="B39" s="20" t="s">
        <v>42</v>
      </c>
      <c r="C39" s="20" t="s">
        <v>33</v>
      </c>
      <c r="D39" s="21" t="s">
        <v>43</v>
      </c>
      <c r="E39" s="21" t="s">
        <v>44</v>
      </c>
      <c r="F39" s="22">
        <f>SUM(F40)</f>
        <v>40000</v>
      </c>
      <c r="G39" s="23">
        <f>SUM(G40)</f>
        <v>0</v>
      </c>
      <c r="H39" s="23">
        <f>SUM(H40)</f>
        <v>40000</v>
      </c>
      <c r="I39" s="24" t="s">
        <v>143</v>
      </c>
      <c r="J39" s="51">
        <v>97</v>
      </c>
      <c r="K39" s="51">
        <v>97</v>
      </c>
      <c r="L39" s="51">
        <v>0</v>
      </c>
      <c r="M39" s="52">
        <v>97</v>
      </c>
      <c r="N39" s="25" t="s">
        <v>15</v>
      </c>
    </row>
    <row r="40" spans="1:14" s="7" customFormat="1" x14ac:dyDescent="0.2">
      <c r="A40" s="20"/>
      <c r="B40" s="20"/>
      <c r="C40" s="20"/>
      <c r="D40" s="28" t="s">
        <v>16</v>
      </c>
      <c r="E40" s="28"/>
      <c r="F40" s="22">
        <v>40000</v>
      </c>
      <c r="G40" s="23">
        <v>0</v>
      </c>
      <c r="H40" s="23">
        <f>F40+G40</f>
        <v>40000</v>
      </c>
      <c r="I40" s="24"/>
      <c r="J40" s="51"/>
      <c r="K40" s="51"/>
      <c r="L40" s="51"/>
      <c r="M40" s="52"/>
      <c r="N40" s="25"/>
    </row>
    <row r="41" spans="1:14" s="7" customFormat="1" ht="93" customHeight="1" x14ac:dyDescent="0.2">
      <c r="A41" s="20" t="s">
        <v>10</v>
      </c>
      <c r="B41" s="20" t="s">
        <v>11</v>
      </c>
      <c r="C41" s="20" t="s">
        <v>33</v>
      </c>
      <c r="D41" s="21" t="s">
        <v>13</v>
      </c>
      <c r="E41" s="21" t="s">
        <v>45</v>
      </c>
      <c r="F41" s="22">
        <f>SUM(F45+F42+F44+F43)</f>
        <v>302734</v>
      </c>
      <c r="G41" s="22">
        <f t="shared" ref="G41:H41" si="3">SUM(G45+G42+G44+G43)</f>
        <v>100000</v>
      </c>
      <c r="H41" s="22">
        <f t="shared" si="3"/>
        <v>402734</v>
      </c>
      <c r="I41" s="24" t="s">
        <v>46</v>
      </c>
      <c r="J41" s="25">
        <v>3</v>
      </c>
      <c r="K41" s="25">
        <v>6</v>
      </c>
      <c r="L41" s="25">
        <v>0</v>
      </c>
      <c r="M41" s="27">
        <v>6</v>
      </c>
      <c r="N41" s="25" t="s">
        <v>15</v>
      </c>
    </row>
    <row r="42" spans="1:14" s="7" customFormat="1" ht="13.5" customHeight="1" x14ac:dyDescent="0.2">
      <c r="A42" s="20"/>
      <c r="B42" s="20"/>
      <c r="C42" s="20"/>
      <c r="D42" s="30" t="s">
        <v>9</v>
      </c>
      <c r="E42" s="31"/>
      <c r="F42" s="22">
        <v>50000</v>
      </c>
      <c r="G42" s="23">
        <v>-14000</v>
      </c>
      <c r="H42" s="23">
        <f t="shared" ref="H42:H45" si="4">F42+G42</f>
        <v>36000</v>
      </c>
      <c r="I42" s="24"/>
      <c r="J42" s="25"/>
      <c r="K42" s="25"/>
      <c r="L42" s="25"/>
      <c r="M42" s="27"/>
      <c r="N42" s="25"/>
    </row>
    <row r="43" spans="1:14" s="7" customFormat="1" ht="13.5" customHeight="1" x14ac:dyDescent="0.2">
      <c r="A43" s="20"/>
      <c r="B43" s="20"/>
      <c r="C43" s="20"/>
      <c r="D43" s="47" t="s">
        <v>255</v>
      </c>
      <c r="E43" s="47"/>
      <c r="F43" s="22">
        <v>0</v>
      </c>
      <c r="G43" s="23">
        <v>114000</v>
      </c>
      <c r="H43" s="23">
        <f t="shared" si="4"/>
        <v>114000</v>
      </c>
      <c r="I43" s="24"/>
      <c r="J43" s="25"/>
      <c r="K43" s="25"/>
      <c r="L43" s="25"/>
      <c r="M43" s="27"/>
      <c r="N43" s="25"/>
    </row>
    <row r="44" spans="1:14" s="7" customFormat="1" ht="13.5" customHeight="1" x14ac:dyDescent="0.2">
      <c r="A44" s="20"/>
      <c r="B44" s="20"/>
      <c r="C44" s="20"/>
      <c r="D44" s="28" t="s">
        <v>227</v>
      </c>
      <c r="E44" s="28"/>
      <c r="F44" s="22">
        <v>92734</v>
      </c>
      <c r="G44" s="23">
        <v>0</v>
      </c>
      <c r="H44" s="23">
        <f t="shared" si="4"/>
        <v>92734</v>
      </c>
      <c r="I44" s="24"/>
      <c r="J44" s="25"/>
      <c r="K44" s="25"/>
      <c r="L44" s="25"/>
      <c r="M44" s="27"/>
      <c r="N44" s="25"/>
    </row>
    <row r="45" spans="1:14" s="7" customFormat="1" x14ac:dyDescent="0.2">
      <c r="A45" s="20"/>
      <c r="B45" s="20"/>
      <c r="C45" s="20"/>
      <c r="D45" s="28" t="s">
        <v>16</v>
      </c>
      <c r="E45" s="28"/>
      <c r="F45" s="22">
        <v>160000</v>
      </c>
      <c r="G45" s="23">
        <v>0</v>
      </c>
      <c r="H45" s="23">
        <f t="shared" si="4"/>
        <v>160000</v>
      </c>
      <c r="I45" s="24"/>
      <c r="J45" s="25"/>
      <c r="K45" s="25"/>
      <c r="L45" s="25"/>
      <c r="M45" s="27"/>
      <c r="N45" s="25"/>
    </row>
    <row r="46" spans="1:14" s="7" customFormat="1" ht="147.6" customHeight="1" x14ac:dyDescent="0.2">
      <c r="A46" s="20" t="s">
        <v>18</v>
      </c>
      <c r="B46" s="20" t="s">
        <v>42</v>
      </c>
      <c r="C46" s="20" t="s">
        <v>33</v>
      </c>
      <c r="D46" s="21" t="s">
        <v>43</v>
      </c>
      <c r="E46" s="21" t="s">
        <v>47</v>
      </c>
      <c r="F46" s="22">
        <f>SUM(F47:F48)</f>
        <v>1000000</v>
      </c>
      <c r="G46" s="22">
        <f t="shared" ref="G46:H46" si="5">SUM(G47:G48)</f>
        <v>-300000</v>
      </c>
      <c r="H46" s="22">
        <f t="shared" si="5"/>
        <v>700000</v>
      </c>
      <c r="I46" s="24" t="s">
        <v>48</v>
      </c>
      <c r="J46" s="25">
        <v>10</v>
      </c>
      <c r="K46" s="25">
        <v>24</v>
      </c>
      <c r="L46" s="25">
        <v>-10</v>
      </c>
      <c r="M46" s="27">
        <v>14</v>
      </c>
      <c r="N46" s="25" t="s">
        <v>15</v>
      </c>
    </row>
    <row r="47" spans="1:14" s="7" customFormat="1" ht="13.5" customHeight="1" x14ac:dyDescent="0.2">
      <c r="A47" s="20"/>
      <c r="B47" s="20"/>
      <c r="C47" s="20"/>
      <c r="D47" s="28" t="s">
        <v>9</v>
      </c>
      <c r="E47" s="28"/>
      <c r="F47" s="22">
        <v>45000</v>
      </c>
      <c r="G47" s="23">
        <v>0</v>
      </c>
      <c r="H47" s="23">
        <f>F47+G47</f>
        <v>45000</v>
      </c>
      <c r="I47" s="24"/>
      <c r="J47" s="25"/>
      <c r="K47" s="25"/>
      <c r="L47" s="25"/>
      <c r="M47" s="27"/>
      <c r="N47" s="25"/>
    </row>
    <row r="48" spans="1:14" s="7" customFormat="1" ht="25.5" customHeight="1" x14ac:dyDescent="0.2">
      <c r="A48" s="20"/>
      <c r="B48" s="20"/>
      <c r="C48" s="20"/>
      <c r="D48" s="47" t="s">
        <v>255</v>
      </c>
      <c r="E48" s="47"/>
      <c r="F48" s="53">
        <v>955000</v>
      </c>
      <c r="G48" s="53">
        <v>-300000</v>
      </c>
      <c r="H48" s="53">
        <f>F48+G48</f>
        <v>655000</v>
      </c>
      <c r="I48" s="24"/>
      <c r="J48" s="25"/>
      <c r="K48" s="25"/>
      <c r="L48" s="25"/>
      <c r="M48" s="27"/>
      <c r="N48" s="25"/>
    </row>
    <row r="49" spans="1:14" s="7" customFormat="1" ht="106.15" customHeight="1" x14ac:dyDescent="0.2">
      <c r="A49" s="20" t="s">
        <v>49</v>
      </c>
      <c r="B49" s="20" t="s">
        <v>42</v>
      </c>
      <c r="C49" s="20" t="s">
        <v>33</v>
      </c>
      <c r="D49" s="21" t="s">
        <v>43</v>
      </c>
      <c r="E49" s="21" t="s">
        <v>50</v>
      </c>
      <c r="F49" s="22">
        <f>SUM(F50:F51)</f>
        <v>300000</v>
      </c>
      <c r="G49" s="22">
        <f t="shared" ref="G49:H49" si="6">SUM(G50:G51)</f>
        <v>-200000</v>
      </c>
      <c r="H49" s="22">
        <f t="shared" si="6"/>
        <v>100000</v>
      </c>
      <c r="I49" s="24" t="s">
        <v>137</v>
      </c>
      <c r="J49" s="25">
        <v>6</v>
      </c>
      <c r="K49" s="25">
        <v>10</v>
      </c>
      <c r="L49" s="25">
        <v>-3</v>
      </c>
      <c r="M49" s="27">
        <v>7</v>
      </c>
      <c r="N49" s="25" t="s">
        <v>15</v>
      </c>
    </row>
    <row r="50" spans="1:14" s="7" customFormat="1" ht="17.25" customHeight="1" x14ac:dyDescent="0.2">
      <c r="A50" s="20"/>
      <c r="B50" s="20"/>
      <c r="C50" s="20"/>
      <c r="D50" s="28" t="s">
        <v>9</v>
      </c>
      <c r="E50" s="28"/>
      <c r="F50" s="22">
        <v>0</v>
      </c>
      <c r="G50" s="23">
        <v>0</v>
      </c>
      <c r="H50" s="23">
        <f>F50+G50</f>
        <v>0</v>
      </c>
      <c r="I50" s="24"/>
      <c r="J50" s="25"/>
      <c r="K50" s="25"/>
      <c r="L50" s="25"/>
      <c r="M50" s="27"/>
      <c r="N50" s="25"/>
    </row>
    <row r="51" spans="1:14" s="7" customFormat="1" ht="25.9" customHeight="1" x14ac:dyDescent="0.2">
      <c r="A51" s="20"/>
      <c r="B51" s="20"/>
      <c r="C51" s="20"/>
      <c r="D51" s="48" t="s">
        <v>253</v>
      </c>
      <c r="E51" s="54"/>
      <c r="F51" s="22">
        <v>300000</v>
      </c>
      <c r="G51" s="23">
        <v>-200000</v>
      </c>
      <c r="H51" s="23">
        <f>F51+G51</f>
        <v>100000</v>
      </c>
      <c r="I51" s="24"/>
      <c r="J51" s="25"/>
      <c r="K51" s="25"/>
      <c r="L51" s="25"/>
      <c r="M51" s="27"/>
      <c r="N51" s="25"/>
    </row>
    <row r="52" spans="1:14" s="7" customFormat="1" ht="121.15" customHeight="1" x14ac:dyDescent="0.2">
      <c r="A52" s="20" t="s">
        <v>18</v>
      </c>
      <c r="B52" s="20" t="s">
        <v>51</v>
      </c>
      <c r="C52" s="20" t="s">
        <v>33</v>
      </c>
      <c r="D52" s="20" t="s">
        <v>52</v>
      </c>
      <c r="E52" s="20" t="s">
        <v>53</v>
      </c>
      <c r="F52" s="33">
        <f>SUM(F54:F56)</f>
        <v>10393595</v>
      </c>
      <c r="G52" s="34">
        <f>SUM(G54:G56)</f>
        <v>-8975000</v>
      </c>
      <c r="H52" s="34">
        <f>SUM(H54:H56)</f>
        <v>1418595</v>
      </c>
      <c r="I52" s="44" t="s">
        <v>54</v>
      </c>
      <c r="J52" s="45">
        <v>0</v>
      </c>
      <c r="K52" s="45">
        <v>1</v>
      </c>
      <c r="L52" s="45">
        <v>0</v>
      </c>
      <c r="M52" s="46">
        <v>1</v>
      </c>
      <c r="N52" s="25" t="s">
        <v>15</v>
      </c>
    </row>
    <row r="53" spans="1:14" s="7" customFormat="1" ht="27" customHeight="1" x14ac:dyDescent="0.2">
      <c r="A53" s="20"/>
      <c r="B53" s="20"/>
      <c r="C53" s="20"/>
      <c r="D53" s="20"/>
      <c r="E53" s="20"/>
      <c r="F53" s="33"/>
      <c r="G53" s="34"/>
      <c r="H53" s="34"/>
      <c r="I53" s="24" t="s">
        <v>144</v>
      </c>
      <c r="J53" s="25">
        <v>0</v>
      </c>
      <c r="K53" s="25">
        <v>1</v>
      </c>
      <c r="L53" s="25">
        <v>0</v>
      </c>
      <c r="M53" s="27">
        <v>1</v>
      </c>
      <c r="N53" s="25"/>
    </row>
    <row r="54" spans="1:14" s="7" customFormat="1" ht="21" customHeight="1" x14ac:dyDescent="0.2">
      <c r="A54" s="20"/>
      <c r="B54" s="20"/>
      <c r="C54" s="20"/>
      <c r="D54" s="55" t="s">
        <v>16</v>
      </c>
      <c r="E54" s="56"/>
      <c r="F54" s="22">
        <v>350000</v>
      </c>
      <c r="G54" s="23">
        <v>-50000</v>
      </c>
      <c r="H54" s="23">
        <f t="shared" ref="H54:H56" si="7">F54+G54</f>
        <v>300000</v>
      </c>
      <c r="I54" s="24"/>
      <c r="J54" s="25"/>
      <c r="K54" s="25"/>
      <c r="L54" s="25"/>
      <c r="M54" s="27"/>
      <c r="N54" s="25"/>
    </row>
    <row r="55" spans="1:14" s="7" customFormat="1" ht="31.15" customHeight="1" x14ac:dyDescent="0.2">
      <c r="A55" s="20"/>
      <c r="B55" s="20"/>
      <c r="C55" s="20"/>
      <c r="D55" s="55" t="s">
        <v>227</v>
      </c>
      <c r="E55" s="56"/>
      <c r="F55" s="22">
        <v>1106295</v>
      </c>
      <c r="G55" s="23">
        <v>0</v>
      </c>
      <c r="H55" s="23">
        <f t="shared" si="7"/>
        <v>1106295</v>
      </c>
      <c r="I55" s="24"/>
      <c r="J55" s="25"/>
      <c r="K55" s="25"/>
      <c r="L55" s="25"/>
      <c r="M55" s="27"/>
      <c r="N55" s="25"/>
    </row>
    <row r="56" spans="1:14" s="7" customFormat="1" x14ac:dyDescent="0.2">
      <c r="A56" s="20"/>
      <c r="B56" s="20"/>
      <c r="C56" s="20"/>
      <c r="D56" s="28" t="s">
        <v>17</v>
      </c>
      <c r="E56" s="28"/>
      <c r="F56" s="22">
        <v>8937300</v>
      </c>
      <c r="G56" s="23">
        <v>-8925000</v>
      </c>
      <c r="H56" s="23">
        <f t="shared" si="7"/>
        <v>12300</v>
      </c>
      <c r="I56" s="24"/>
      <c r="J56" s="25"/>
      <c r="K56" s="25"/>
      <c r="L56" s="25"/>
      <c r="M56" s="27"/>
      <c r="N56" s="25"/>
    </row>
    <row r="57" spans="1:14" s="7" customFormat="1" ht="100.9" customHeight="1" x14ac:dyDescent="0.2">
      <c r="A57" s="20" t="s">
        <v>18</v>
      </c>
      <c r="B57" s="20" t="s">
        <v>51</v>
      </c>
      <c r="C57" s="20" t="s">
        <v>33</v>
      </c>
      <c r="D57" s="21" t="s">
        <v>52</v>
      </c>
      <c r="E57" s="21" t="s">
        <v>55</v>
      </c>
      <c r="F57" s="22">
        <f>SUM(F58)</f>
        <v>1000000</v>
      </c>
      <c r="G57" s="23">
        <f>SUM(G58)</f>
        <v>-1000000</v>
      </c>
      <c r="H57" s="23">
        <f>SUM(H58)</f>
        <v>0</v>
      </c>
      <c r="I57" s="24" t="s">
        <v>56</v>
      </c>
      <c r="J57" s="25">
        <v>2</v>
      </c>
      <c r="K57" s="25">
        <v>1</v>
      </c>
      <c r="L57" s="25">
        <v>-1</v>
      </c>
      <c r="M57" s="27">
        <v>0</v>
      </c>
      <c r="N57" s="25" t="s">
        <v>15</v>
      </c>
    </row>
    <row r="58" spans="1:14" s="7" customFormat="1" ht="19.149999999999999" customHeight="1" x14ac:dyDescent="0.2">
      <c r="A58" s="20"/>
      <c r="B58" s="20"/>
      <c r="C58" s="20"/>
      <c r="D58" s="57" t="s">
        <v>17</v>
      </c>
      <c r="E58" s="57"/>
      <c r="F58" s="22">
        <v>1000000</v>
      </c>
      <c r="G58" s="23">
        <v>-1000000</v>
      </c>
      <c r="H58" s="23">
        <f>F58+G58</f>
        <v>0</v>
      </c>
      <c r="I58" s="24"/>
      <c r="J58" s="25"/>
      <c r="K58" s="25"/>
      <c r="L58" s="25"/>
      <c r="M58" s="27"/>
      <c r="N58" s="25"/>
    </row>
    <row r="59" spans="1:14" s="7" customFormat="1" ht="105.6" customHeight="1" x14ac:dyDescent="0.2">
      <c r="A59" s="20" t="s">
        <v>18</v>
      </c>
      <c r="B59" s="20" t="s">
        <v>51</v>
      </c>
      <c r="C59" s="20" t="s">
        <v>33</v>
      </c>
      <c r="D59" s="21" t="s">
        <v>52</v>
      </c>
      <c r="E59" s="21" t="s">
        <v>164</v>
      </c>
      <c r="F59" s="22">
        <f>SUM(F60)</f>
        <v>120000</v>
      </c>
      <c r="G59" s="23">
        <f>SUM(G60)</f>
        <v>0</v>
      </c>
      <c r="H59" s="23">
        <f>SUM(H60)</f>
        <v>120000</v>
      </c>
      <c r="I59" s="24" t="s">
        <v>193</v>
      </c>
      <c r="J59" s="25">
        <v>20</v>
      </c>
      <c r="K59" s="25">
        <v>100</v>
      </c>
      <c r="L59" s="25">
        <v>0</v>
      </c>
      <c r="M59" s="27">
        <v>100</v>
      </c>
      <c r="N59" s="25" t="s">
        <v>15</v>
      </c>
    </row>
    <row r="60" spans="1:14" s="7" customFormat="1" x14ac:dyDescent="0.2">
      <c r="A60" s="20"/>
      <c r="B60" s="20"/>
      <c r="C60" s="20"/>
      <c r="D60" s="57" t="s">
        <v>9</v>
      </c>
      <c r="E60" s="57"/>
      <c r="F60" s="22">
        <v>120000</v>
      </c>
      <c r="G60" s="23">
        <v>0</v>
      </c>
      <c r="H60" s="23">
        <f>F60+G60</f>
        <v>120000</v>
      </c>
      <c r="I60" s="24"/>
      <c r="J60" s="25"/>
      <c r="K60" s="25"/>
      <c r="L60" s="25"/>
      <c r="M60" s="27"/>
      <c r="N60" s="25"/>
    </row>
    <row r="61" spans="1:14" s="7" customFormat="1" ht="123.75" customHeight="1" x14ac:dyDescent="0.2">
      <c r="A61" s="20" t="s">
        <v>18</v>
      </c>
      <c r="B61" s="20" t="s">
        <v>19</v>
      </c>
      <c r="C61" s="20" t="s">
        <v>33</v>
      </c>
      <c r="D61" s="21" t="s">
        <v>20</v>
      </c>
      <c r="E61" s="21" t="s">
        <v>200</v>
      </c>
      <c r="F61" s="22">
        <f>F63+F62</f>
        <v>9120000</v>
      </c>
      <c r="G61" s="22">
        <f t="shared" ref="G61:H61" si="8">G63+G62</f>
        <v>-9000000</v>
      </c>
      <c r="H61" s="22">
        <f t="shared" si="8"/>
        <v>120000</v>
      </c>
      <c r="I61" s="58" t="s">
        <v>202</v>
      </c>
      <c r="J61" s="59">
        <v>0</v>
      </c>
      <c r="K61" s="59">
        <v>100</v>
      </c>
      <c r="L61" s="59">
        <v>-100</v>
      </c>
      <c r="M61" s="60">
        <v>0</v>
      </c>
      <c r="N61" s="25" t="s">
        <v>15</v>
      </c>
    </row>
    <row r="62" spans="1:14" s="7" customFormat="1" ht="15" customHeight="1" x14ac:dyDescent="0.2">
      <c r="A62" s="35"/>
      <c r="B62" s="35"/>
      <c r="C62" s="35"/>
      <c r="D62" s="30" t="s">
        <v>16</v>
      </c>
      <c r="E62" s="31"/>
      <c r="F62" s="61">
        <v>120000</v>
      </c>
      <c r="G62" s="61">
        <v>0</v>
      </c>
      <c r="H62" s="23">
        <f>F62+G62</f>
        <v>120000</v>
      </c>
      <c r="I62" s="24" t="s">
        <v>275</v>
      </c>
      <c r="J62" s="25">
        <v>0</v>
      </c>
      <c r="K62" s="25">
        <v>2</v>
      </c>
      <c r="L62" s="25">
        <v>0</v>
      </c>
      <c r="M62" s="27">
        <v>2</v>
      </c>
      <c r="N62" s="25"/>
    </row>
    <row r="63" spans="1:14" s="7" customFormat="1" ht="15.6" customHeight="1" x14ac:dyDescent="0.2">
      <c r="A63" s="35"/>
      <c r="B63" s="35"/>
      <c r="C63" s="35"/>
      <c r="D63" s="62" t="s">
        <v>201</v>
      </c>
      <c r="E63" s="63"/>
      <c r="F63" s="61">
        <v>9000000</v>
      </c>
      <c r="G63" s="64">
        <v>-9000000</v>
      </c>
      <c r="H63" s="23">
        <f>F63+G63</f>
        <v>0</v>
      </c>
      <c r="I63" s="24"/>
      <c r="J63" s="25"/>
      <c r="K63" s="25"/>
      <c r="L63" s="25"/>
      <c r="M63" s="27"/>
      <c r="N63" s="25"/>
    </row>
    <row r="64" spans="1:14" s="7" customFormat="1" ht="63.75" x14ac:dyDescent="0.2">
      <c r="A64" s="20" t="s">
        <v>18</v>
      </c>
      <c r="B64" s="20" t="s">
        <v>51</v>
      </c>
      <c r="C64" s="20" t="s">
        <v>33</v>
      </c>
      <c r="D64" s="21" t="s">
        <v>203</v>
      </c>
      <c r="E64" s="21" t="s">
        <v>204</v>
      </c>
      <c r="F64" s="23">
        <f>F65</f>
        <v>210000</v>
      </c>
      <c r="G64" s="23">
        <f t="shared" ref="G64:H64" si="9">G65</f>
        <v>0</v>
      </c>
      <c r="H64" s="23">
        <f t="shared" si="9"/>
        <v>210000</v>
      </c>
      <c r="I64" s="24" t="s">
        <v>56</v>
      </c>
      <c r="J64" s="25">
        <v>2</v>
      </c>
      <c r="K64" s="25">
        <v>1</v>
      </c>
      <c r="L64" s="25">
        <v>0</v>
      </c>
      <c r="M64" s="27">
        <v>1</v>
      </c>
      <c r="N64" s="25" t="s">
        <v>15</v>
      </c>
    </row>
    <row r="65" spans="1:14" s="7" customFormat="1" x14ac:dyDescent="0.2">
      <c r="A65" s="20"/>
      <c r="B65" s="20"/>
      <c r="C65" s="20"/>
      <c r="D65" s="57" t="s">
        <v>9</v>
      </c>
      <c r="E65" s="57"/>
      <c r="F65" s="23">
        <v>210000</v>
      </c>
      <c r="G65" s="23">
        <v>0</v>
      </c>
      <c r="H65" s="23">
        <f>F65+G65</f>
        <v>210000</v>
      </c>
      <c r="I65" s="24"/>
      <c r="J65" s="25"/>
      <c r="K65" s="25"/>
      <c r="L65" s="25"/>
      <c r="M65" s="27"/>
      <c r="N65" s="25"/>
    </row>
    <row r="66" spans="1:14" s="7" customFormat="1" ht="104.45" customHeight="1" x14ac:dyDescent="0.2">
      <c r="A66" s="20" t="s">
        <v>18</v>
      </c>
      <c r="B66" s="20" t="s">
        <v>51</v>
      </c>
      <c r="C66" s="20" t="s">
        <v>33</v>
      </c>
      <c r="D66" s="21" t="s">
        <v>52</v>
      </c>
      <c r="E66" s="21" t="s">
        <v>165</v>
      </c>
      <c r="F66" s="22">
        <f>SUM(F67)</f>
        <v>200000</v>
      </c>
      <c r="G66" s="23">
        <f>SUM(G67)</f>
        <v>-40000</v>
      </c>
      <c r="H66" s="23">
        <f>SUM(H67)</f>
        <v>160000</v>
      </c>
      <c r="I66" s="24" t="s">
        <v>194</v>
      </c>
      <c r="J66" s="25">
        <v>11</v>
      </c>
      <c r="K66" s="25">
        <v>5</v>
      </c>
      <c r="L66" s="25">
        <v>0</v>
      </c>
      <c r="M66" s="27">
        <v>5</v>
      </c>
      <c r="N66" s="25" t="s">
        <v>15</v>
      </c>
    </row>
    <row r="67" spans="1:14" s="7" customFormat="1" x14ac:dyDescent="0.2">
      <c r="A67" s="20"/>
      <c r="B67" s="20"/>
      <c r="C67" s="20"/>
      <c r="D67" s="57" t="s">
        <v>9</v>
      </c>
      <c r="E67" s="57"/>
      <c r="F67" s="22">
        <v>200000</v>
      </c>
      <c r="G67" s="23">
        <v>-40000</v>
      </c>
      <c r="H67" s="23">
        <f>F67+G67</f>
        <v>160000</v>
      </c>
      <c r="I67" s="24"/>
      <c r="J67" s="25"/>
      <c r="K67" s="25"/>
      <c r="L67" s="25"/>
      <c r="M67" s="27"/>
      <c r="N67" s="25"/>
    </row>
    <row r="68" spans="1:14" s="7" customFormat="1" ht="118.9" customHeight="1" x14ac:dyDescent="0.2">
      <c r="A68" s="20" t="s">
        <v>10</v>
      </c>
      <c r="B68" s="20" t="s">
        <v>57</v>
      </c>
      <c r="C68" s="20" t="s">
        <v>58</v>
      </c>
      <c r="D68" s="21" t="s">
        <v>59</v>
      </c>
      <c r="E68" s="21" t="s">
        <v>60</v>
      </c>
      <c r="F68" s="22">
        <f>SUM(F69)</f>
        <v>230000</v>
      </c>
      <c r="G68" s="23">
        <f>SUM(G69)</f>
        <v>-30000</v>
      </c>
      <c r="H68" s="23">
        <f>SUM(H69)</f>
        <v>200000</v>
      </c>
      <c r="I68" s="24" t="s">
        <v>61</v>
      </c>
      <c r="J68" s="25">
        <v>10</v>
      </c>
      <c r="K68" s="25">
        <v>12</v>
      </c>
      <c r="L68" s="25">
        <v>-2</v>
      </c>
      <c r="M68" s="27">
        <v>10</v>
      </c>
      <c r="N68" s="25" t="s">
        <v>15</v>
      </c>
    </row>
    <row r="69" spans="1:14" s="7" customFormat="1" ht="15" customHeight="1" x14ac:dyDescent="0.2">
      <c r="A69" s="20"/>
      <c r="B69" s="20"/>
      <c r="C69" s="20"/>
      <c r="D69" s="28" t="s">
        <v>16</v>
      </c>
      <c r="E69" s="28"/>
      <c r="F69" s="22">
        <v>230000</v>
      </c>
      <c r="G69" s="23">
        <v>-30000</v>
      </c>
      <c r="H69" s="23">
        <f>F69+G69</f>
        <v>200000</v>
      </c>
      <c r="I69" s="24"/>
      <c r="J69" s="25"/>
      <c r="K69" s="25"/>
      <c r="L69" s="25"/>
      <c r="M69" s="27"/>
      <c r="N69" s="25"/>
    </row>
    <row r="70" spans="1:14" s="7" customFormat="1" ht="104.45" customHeight="1" x14ac:dyDescent="0.2">
      <c r="A70" s="20" t="s">
        <v>10</v>
      </c>
      <c r="B70" s="20" t="s">
        <v>11</v>
      </c>
      <c r="C70" s="20" t="s">
        <v>58</v>
      </c>
      <c r="D70" s="21" t="s">
        <v>13</v>
      </c>
      <c r="E70" s="21" t="s">
        <v>62</v>
      </c>
      <c r="F70" s="22">
        <f>SUM(F71:F72)</f>
        <v>850000</v>
      </c>
      <c r="G70" s="22">
        <f t="shared" ref="G70:H70" si="10">SUM(G71:G72)</f>
        <v>-50000</v>
      </c>
      <c r="H70" s="22">
        <f t="shared" si="10"/>
        <v>800000</v>
      </c>
      <c r="I70" s="24" t="s">
        <v>63</v>
      </c>
      <c r="J70" s="25">
        <v>5</v>
      </c>
      <c r="K70" s="25">
        <v>6</v>
      </c>
      <c r="L70" s="25">
        <v>-1</v>
      </c>
      <c r="M70" s="27">
        <v>5</v>
      </c>
      <c r="N70" s="25" t="s">
        <v>15</v>
      </c>
    </row>
    <row r="71" spans="1:14" s="7" customFormat="1" ht="16.899999999999999" customHeight="1" x14ac:dyDescent="0.2">
      <c r="A71" s="35"/>
      <c r="B71" s="35"/>
      <c r="C71" s="35"/>
      <c r="D71" s="28" t="s">
        <v>255</v>
      </c>
      <c r="E71" s="28"/>
      <c r="F71" s="61">
        <v>600000</v>
      </c>
      <c r="G71" s="64">
        <v>-50000</v>
      </c>
      <c r="H71" s="23">
        <f>F71+G71</f>
        <v>550000</v>
      </c>
      <c r="I71" s="36"/>
      <c r="J71" s="26"/>
      <c r="K71" s="26"/>
      <c r="L71" s="26"/>
      <c r="M71" s="37"/>
      <c r="N71" s="25"/>
    </row>
    <row r="72" spans="1:14" s="7" customFormat="1" ht="21" customHeight="1" x14ac:dyDescent="0.2">
      <c r="A72" s="35"/>
      <c r="B72" s="35"/>
      <c r="C72" s="35"/>
      <c r="D72" s="65" t="s">
        <v>16</v>
      </c>
      <c r="E72" s="66"/>
      <c r="F72" s="61">
        <v>250000</v>
      </c>
      <c r="G72" s="64">
        <v>0</v>
      </c>
      <c r="H72" s="23">
        <f>F72+G72</f>
        <v>250000</v>
      </c>
      <c r="I72" s="36"/>
      <c r="J72" s="26"/>
      <c r="K72" s="26"/>
      <c r="L72" s="26"/>
      <c r="M72" s="37"/>
      <c r="N72" s="25"/>
    </row>
    <row r="73" spans="1:14" s="7" customFormat="1" ht="94.5" customHeight="1" x14ac:dyDescent="0.2">
      <c r="A73" s="67" t="s">
        <v>10</v>
      </c>
      <c r="B73" s="67" t="s">
        <v>11</v>
      </c>
      <c r="C73" s="67" t="s">
        <v>58</v>
      </c>
      <c r="D73" s="68" t="s">
        <v>13</v>
      </c>
      <c r="E73" s="68" t="s">
        <v>231</v>
      </c>
      <c r="F73" s="69">
        <f>F74</f>
        <v>300000</v>
      </c>
      <c r="G73" s="69">
        <f t="shared" ref="G73:H73" si="11">G74</f>
        <v>0</v>
      </c>
      <c r="H73" s="69">
        <f t="shared" si="11"/>
        <v>300000</v>
      </c>
      <c r="I73" s="70" t="s">
        <v>63</v>
      </c>
      <c r="J73" s="51">
        <v>1</v>
      </c>
      <c r="K73" s="51">
        <v>1</v>
      </c>
      <c r="L73" s="51">
        <v>0</v>
      </c>
      <c r="M73" s="52">
        <v>1</v>
      </c>
      <c r="N73" s="51" t="s">
        <v>15</v>
      </c>
    </row>
    <row r="74" spans="1:14" s="7" customFormat="1" ht="28.9" customHeight="1" x14ac:dyDescent="0.2">
      <c r="A74" s="67"/>
      <c r="B74" s="67"/>
      <c r="C74" s="67"/>
      <c r="D74" s="71" t="s">
        <v>38</v>
      </c>
      <c r="E74" s="71"/>
      <c r="F74" s="69">
        <v>300000</v>
      </c>
      <c r="G74" s="72">
        <v>0</v>
      </c>
      <c r="H74" s="23">
        <f>F74+G74</f>
        <v>300000</v>
      </c>
      <c r="I74" s="70"/>
      <c r="J74" s="51"/>
      <c r="K74" s="51"/>
      <c r="L74" s="51"/>
      <c r="M74" s="52"/>
      <c r="N74" s="51"/>
    </row>
    <row r="75" spans="1:14" s="7" customFormat="1" ht="76.5" x14ac:dyDescent="0.2">
      <c r="A75" s="41" t="s">
        <v>10</v>
      </c>
      <c r="B75" s="41" t="s">
        <v>29</v>
      </c>
      <c r="C75" s="41" t="s">
        <v>58</v>
      </c>
      <c r="D75" s="73" t="s">
        <v>31</v>
      </c>
      <c r="E75" s="73" t="s">
        <v>64</v>
      </c>
      <c r="F75" s="74">
        <f>SUM(F76)</f>
        <v>0</v>
      </c>
      <c r="G75" s="75">
        <f>SUM(G76)</f>
        <v>0</v>
      </c>
      <c r="H75" s="75">
        <f>SUM(H76)</f>
        <v>0</v>
      </c>
      <c r="I75" s="42" t="s">
        <v>65</v>
      </c>
      <c r="J75" s="32">
        <v>0</v>
      </c>
      <c r="K75" s="32">
        <v>0</v>
      </c>
      <c r="L75" s="32">
        <v>0</v>
      </c>
      <c r="M75" s="43">
        <v>0</v>
      </c>
      <c r="N75" s="25" t="s">
        <v>15</v>
      </c>
    </row>
    <row r="76" spans="1:14" s="7" customFormat="1" ht="27" customHeight="1" x14ac:dyDescent="0.2">
      <c r="A76" s="20"/>
      <c r="B76" s="20"/>
      <c r="C76" s="20"/>
      <c r="D76" s="28" t="s">
        <v>38</v>
      </c>
      <c r="E76" s="28"/>
      <c r="F76" s="22">
        <v>0</v>
      </c>
      <c r="G76" s="23">
        <v>0</v>
      </c>
      <c r="H76" s="23">
        <f>F76+G76</f>
        <v>0</v>
      </c>
      <c r="I76" s="24"/>
      <c r="J76" s="25"/>
      <c r="K76" s="25"/>
      <c r="L76" s="25"/>
      <c r="M76" s="27"/>
      <c r="N76" s="25"/>
    </row>
    <row r="77" spans="1:14" s="7" customFormat="1" ht="60" customHeight="1" x14ac:dyDescent="0.2">
      <c r="A77" s="20" t="s">
        <v>10</v>
      </c>
      <c r="B77" s="20" t="s">
        <v>29</v>
      </c>
      <c r="C77" s="20" t="s">
        <v>58</v>
      </c>
      <c r="D77" s="67" t="s">
        <v>31</v>
      </c>
      <c r="E77" s="20" t="s">
        <v>66</v>
      </c>
      <c r="F77" s="33">
        <f>SUM(F79:F85)</f>
        <v>6520906</v>
      </c>
      <c r="G77" s="33">
        <f t="shared" ref="G77:H77" si="12">SUM(G79:G85)</f>
        <v>-126500</v>
      </c>
      <c r="H77" s="33">
        <f t="shared" si="12"/>
        <v>6394406</v>
      </c>
      <c r="I77" s="36" t="s">
        <v>67</v>
      </c>
      <c r="J77" s="26">
        <v>80</v>
      </c>
      <c r="K77" s="26">
        <v>100</v>
      </c>
      <c r="L77" s="26">
        <v>0</v>
      </c>
      <c r="M77" s="37">
        <v>100</v>
      </c>
      <c r="N77" s="25" t="s">
        <v>15</v>
      </c>
    </row>
    <row r="78" spans="1:14" s="7" customFormat="1" ht="10.15" customHeight="1" x14ac:dyDescent="0.2">
      <c r="A78" s="20"/>
      <c r="B78" s="20"/>
      <c r="C78" s="20"/>
      <c r="D78" s="67"/>
      <c r="E78" s="20"/>
      <c r="F78" s="33"/>
      <c r="G78" s="33"/>
      <c r="H78" s="33"/>
      <c r="I78" s="39"/>
      <c r="J78" s="29"/>
      <c r="K78" s="29"/>
      <c r="L78" s="29"/>
      <c r="M78" s="40"/>
      <c r="N78" s="25"/>
    </row>
    <row r="79" spans="1:14" s="7" customFormat="1" ht="18" customHeight="1" x14ac:dyDescent="0.2">
      <c r="A79" s="20"/>
      <c r="B79" s="20"/>
      <c r="C79" s="20"/>
      <c r="D79" s="76" t="s">
        <v>9</v>
      </c>
      <c r="E79" s="76"/>
      <c r="F79" s="22">
        <v>0</v>
      </c>
      <c r="G79" s="23">
        <v>1532500</v>
      </c>
      <c r="H79" s="23">
        <f t="shared" ref="H79" si="13">F79+G79</f>
        <v>1532500</v>
      </c>
      <c r="I79" s="39"/>
      <c r="J79" s="29"/>
      <c r="K79" s="29"/>
      <c r="L79" s="29"/>
      <c r="M79" s="40"/>
      <c r="N79" s="25"/>
    </row>
    <row r="80" spans="1:14" s="7" customFormat="1" ht="28.15" customHeight="1" x14ac:dyDescent="0.2">
      <c r="A80" s="20"/>
      <c r="B80" s="20"/>
      <c r="C80" s="20"/>
      <c r="D80" s="28" t="s">
        <v>255</v>
      </c>
      <c r="E80" s="28"/>
      <c r="F80" s="22">
        <v>3145000</v>
      </c>
      <c r="G80" s="23">
        <v>-1515000</v>
      </c>
      <c r="H80" s="23">
        <f t="shared" ref="H80" si="14">F80+G80</f>
        <v>1630000</v>
      </c>
      <c r="I80" s="39"/>
      <c r="J80" s="29"/>
      <c r="K80" s="29"/>
      <c r="L80" s="29"/>
      <c r="M80" s="40"/>
      <c r="N80" s="25"/>
    </row>
    <row r="81" spans="1:14" s="7" customFormat="1" ht="13.9" customHeight="1" x14ac:dyDescent="0.2">
      <c r="A81" s="20"/>
      <c r="B81" s="20"/>
      <c r="C81" s="20"/>
      <c r="D81" s="57" t="s">
        <v>16</v>
      </c>
      <c r="E81" s="56"/>
      <c r="F81" s="22">
        <v>695000</v>
      </c>
      <c r="G81" s="23">
        <v>-437000</v>
      </c>
      <c r="H81" s="23">
        <f>F81+G81</f>
        <v>258000</v>
      </c>
      <c r="I81" s="39"/>
      <c r="J81" s="29"/>
      <c r="K81" s="29"/>
      <c r="L81" s="29"/>
      <c r="M81" s="40"/>
      <c r="N81" s="25"/>
    </row>
    <row r="82" spans="1:14" s="7" customFormat="1" ht="27" customHeight="1" x14ac:dyDescent="0.2">
      <c r="A82" s="20"/>
      <c r="B82" s="20"/>
      <c r="C82" s="20"/>
      <c r="D82" s="57" t="s">
        <v>227</v>
      </c>
      <c r="E82" s="56"/>
      <c r="F82" s="22">
        <v>361177</v>
      </c>
      <c r="G82" s="23">
        <v>0</v>
      </c>
      <c r="H82" s="23">
        <f t="shared" ref="H82" si="15">F82+G82</f>
        <v>361177</v>
      </c>
      <c r="I82" s="39"/>
      <c r="J82" s="29"/>
      <c r="K82" s="29"/>
      <c r="L82" s="29"/>
      <c r="M82" s="40"/>
      <c r="N82" s="25"/>
    </row>
    <row r="83" spans="1:14" s="7" customFormat="1" ht="15.6" customHeight="1" x14ac:dyDescent="0.2">
      <c r="A83" s="20"/>
      <c r="B83" s="20"/>
      <c r="C83" s="20"/>
      <c r="D83" s="57" t="s">
        <v>17</v>
      </c>
      <c r="E83" s="57"/>
      <c r="F83" s="22">
        <v>1500000</v>
      </c>
      <c r="G83" s="23">
        <v>-500000</v>
      </c>
      <c r="H83" s="23">
        <f>F83+G83</f>
        <v>1000000</v>
      </c>
      <c r="I83" s="39"/>
      <c r="J83" s="29"/>
      <c r="K83" s="29"/>
      <c r="L83" s="29"/>
      <c r="M83" s="40"/>
      <c r="N83" s="25"/>
    </row>
    <row r="84" spans="1:14" s="7" customFormat="1" ht="28.15" customHeight="1" x14ac:dyDescent="0.2">
      <c r="A84" s="20"/>
      <c r="B84" s="20"/>
      <c r="C84" s="20"/>
      <c r="D84" s="28" t="s">
        <v>38</v>
      </c>
      <c r="E84" s="28"/>
      <c r="F84" s="22">
        <v>550000</v>
      </c>
      <c r="G84" s="23">
        <v>793000</v>
      </c>
      <c r="H84" s="23">
        <f>F84+G84</f>
        <v>1343000</v>
      </c>
      <c r="I84" s="39"/>
      <c r="J84" s="29"/>
      <c r="K84" s="29"/>
      <c r="L84" s="29"/>
      <c r="M84" s="40"/>
      <c r="N84" s="25"/>
    </row>
    <row r="85" spans="1:14" s="7" customFormat="1" ht="43.15" customHeight="1" x14ac:dyDescent="0.2">
      <c r="A85" s="20"/>
      <c r="B85" s="20"/>
      <c r="C85" s="20"/>
      <c r="D85" s="28" t="s">
        <v>254</v>
      </c>
      <c r="E85" s="28"/>
      <c r="F85" s="22">
        <v>269729</v>
      </c>
      <c r="G85" s="23">
        <v>0</v>
      </c>
      <c r="H85" s="23">
        <f t="shared" ref="H85" si="16">F85+G85</f>
        <v>269729</v>
      </c>
      <c r="I85" s="42"/>
      <c r="J85" s="32"/>
      <c r="K85" s="32"/>
      <c r="L85" s="32"/>
      <c r="M85" s="43"/>
      <c r="N85" s="25"/>
    </row>
    <row r="86" spans="1:14" s="7" customFormat="1" ht="93" customHeight="1" x14ac:dyDescent="0.2">
      <c r="A86" s="20" t="s">
        <v>10</v>
      </c>
      <c r="B86" s="20" t="s">
        <v>29</v>
      </c>
      <c r="C86" s="20" t="s">
        <v>58</v>
      </c>
      <c r="D86" s="21" t="s">
        <v>31</v>
      </c>
      <c r="E86" s="21" t="s">
        <v>69</v>
      </c>
      <c r="F86" s="22">
        <f>SUM(F87)</f>
        <v>50000</v>
      </c>
      <c r="G86" s="23">
        <f>SUM(G87)</f>
        <v>0</v>
      </c>
      <c r="H86" s="23">
        <f>SUM(H87)</f>
        <v>50000</v>
      </c>
      <c r="I86" s="24" t="s">
        <v>70</v>
      </c>
      <c r="J86" s="25">
        <v>2</v>
      </c>
      <c r="K86" s="25">
        <v>2</v>
      </c>
      <c r="L86" s="25">
        <v>0</v>
      </c>
      <c r="M86" s="27">
        <v>2</v>
      </c>
      <c r="N86" s="25" t="s">
        <v>15</v>
      </c>
    </row>
    <row r="87" spans="1:14" s="7" customFormat="1" ht="28.15" customHeight="1" x14ac:dyDescent="0.2">
      <c r="A87" s="20"/>
      <c r="B87" s="20"/>
      <c r="C87" s="20"/>
      <c r="D87" s="28" t="s">
        <v>68</v>
      </c>
      <c r="E87" s="28"/>
      <c r="F87" s="22">
        <v>50000</v>
      </c>
      <c r="G87" s="23">
        <v>0</v>
      </c>
      <c r="H87" s="23">
        <f>F87+G87</f>
        <v>50000</v>
      </c>
      <c r="I87" s="24"/>
      <c r="J87" s="25"/>
      <c r="K87" s="25"/>
      <c r="L87" s="25"/>
      <c r="M87" s="27"/>
      <c r="N87" s="25"/>
    </row>
    <row r="88" spans="1:14" s="7" customFormat="1" ht="71.45" customHeight="1" x14ac:dyDescent="0.2">
      <c r="A88" s="20" t="s">
        <v>10</v>
      </c>
      <c r="B88" s="20" t="s">
        <v>11</v>
      </c>
      <c r="C88" s="20" t="s">
        <v>58</v>
      </c>
      <c r="D88" s="20" t="s">
        <v>13</v>
      </c>
      <c r="E88" s="20" t="s">
        <v>71</v>
      </c>
      <c r="F88" s="33">
        <f>SUM(F90:F91)</f>
        <v>135000</v>
      </c>
      <c r="G88" s="34">
        <f>G90+G91</f>
        <v>77000</v>
      </c>
      <c r="H88" s="34">
        <f>SUM(H90:H91)</f>
        <v>212000</v>
      </c>
      <c r="I88" s="36" t="s">
        <v>145</v>
      </c>
      <c r="J88" s="26">
        <v>3</v>
      </c>
      <c r="K88" s="26">
        <v>3</v>
      </c>
      <c r="L88" s="26">
        <v>0</v>
      </c>
      <c r="M88" s="37">
        <v>3</v>
      </c>
      <c r="N88" s="25" t="s">
        <v>15</v>
      </c>
    </row>
    <row r="89" spans="1:14" s="7" customFormat="1" ht="24.6" customHeight="1" x14ac:dyDescent="0.2">
      <c r="A89" s="20"/>
      <c r="B89" s="20"/>
      <c r="C89" s="20"/>
      <c r="D89" s="20"/>
      <c r="E89" s="20"/>
      <c r="F89" s="33"/>
      <c r="G89" s="34"/>
      <c r="H89" s="34"/>
      <c r="I89" s="39"/>
      <c r="J89" s="29"/>
      <c r="K89" s="29"/>
      <c r="L89" s="29"/>
      <c r="M89" s="40"/>
      <c r="N89" s="25"/>
    </row>
    <row r="90" spans="1:14" s="7" customFormat="1" x14ac:dyDescent="0.2">
      <c r="A90" s="20"/>
      <c r="B90" s="20"/>
      <c r="C90" s="20"/>
      <c r="D90" s="28" t="s">
        <v>9</v>
      </c>
      <c r="E90" s="28"/>
      <c r="F90" s="22">
        <v>135000</v>
      </c>
      <c r="G90" s="23">
        <v>27000</v>
      </c>
      <c r="H90" s="23">
        <f>F90+G90</f>
        <v>162000</v>
      </c>
      <c r="I90" s="39"/>
      <c r="J90" s="29"/>
      <c r="K90" s="29"/>
      <c r="L90" s="29"/>
      <c r="M90" s="40"/>
      <c r="N90" s="25"/>
    </row>
    <row r="91" spans="1:14" s="7" customFormat="1" x14ac:dyDescent="0.2">
      <c r="A91" s="20"/>
      <c r="B91" s="20"/>
      <c r="C91" s="20"/>
      <c r="D91" s="28" t="s">
        <v>16</v>
      </c>
      <c r="E91" s="28"/>
      <c r="F91" s="22">
        <v>0</v>
      </c>
      <c r="G91" s="23">
        <v>50000</v>
      </c>
      <c r="H91" s="23">
        <f>F91+G91</f>
        <v>50000</v>
      </c>
      <c r="I91" s="42"/>
      <c r="J91" s="32"/>
      <c r="K91" s="32"/>
      <c r="L91" s="32"/>
      <c r="M91" s="43"/>
      <c r="N91" s="25"/>
    </row>
    <row r="92" spans="1:14" s="7" customFormat="1" ht="71.45" customHeight="1" x14ac:dyDescent="0.2">
      <c r="A92" s="20" t="s">
        <v>10</v>
      </c>
      <c r="B92" s="20" t="s">
        <v>11</v>
      </c>
      <c r="C92" s="20" t="s">
        <v>58</v>
      </c>
      <c r="D92" s="21" t="s">
        <v>13</v>
      </c>
      <c r="E92" s="21" t="s">
        <v>72</v>
      </c>
      <c r="F92" s="22">
        <f>SUM(F93:F94)</f>
        <v>100000</v>
      </c>
      <c r="G92" s="22">
        <f t="shared" ref="G92:H92" si="17">SUM(G93:G94)</f>
        <v>0</v>
      </c>
      <c r="H92" s="22">
        <f t="shared" si="17"/>
        <v>100000</v>
      </c>
      <c r="I92" s="24" t="s">
        <v>146</v>
      </c>
      <c r="J92" s="25">
        <v>7</v>
      </c>
      <c r="K92" s="25">
        <v>7</v>
      </c>
      <c r="L92" s="25">
        <v>0</v>
      </c>
      <c r="M92" s="27">
        <v>7</v>
      </c>
      <c r="N92" s="25" t="s">
        <v>15</v>
      </c>
    </row>
    <row r="93" spans="1:14" s="7" customFormat="1" x14ac:dyDescent="0.2">
      <c r="A93" s="20"/>
      <c r="B93" s="20"/>
      <c r="C93" s="20"/>
      <c r="D93" s="30" t="s">
        <v>9</v>
      </c>
      <c r="E93" s="31"/>
      <c r="F93" s="22">
        <v>0</v>
      </c>
      <c r="G93" s="23">
        <v>10000</v>
      </c>
      <c r="H93" s="23">
        <f>F93+G93</f>
        <v>10000</v>
      </c>
      <c r="I93" s="24"/>
      <c r="J93" s="25"/>
      <c r="K93" s="25"/>
      <c r="L93" s="25"/>
      <c r="M93" s="27"/>
      <c r="N93" s="25"/>
    </row>
    <row r="94" spans="1:14" s="7" customFormat="1" ht="16.149999999999999" customHeight="1" x14ac:dyDescent="0.2">
      <c r="A94" s="20"/>
      <c r="B94" s="20"/>
      <c r="C94" s="20"/>
      <c r="D94" s="28" t="s">
        <v>16</v>
      </c>
      <c r="E94" s="28"/>
      <c r="F94" s="22">
        <v>100000</v>
      </c>
      <c r="G94" s="23">
        <v>-10000</v>
      </c>
      <c r="H94" s="23">
        <f>F94+G94</f>
        <v>90000</v>
      </c>
      <c r="I94" s="24"/>
      <c r="J94" s="25"/>
      <c r="K94" s="25"/>
      <c r="L94" s="25"/>
      <c r="M94" s="27"/>
      <c r="N94" s="25"/>
    </row>
    <row r="95" spans="1:14" s="7" customFormat="1" ht="96" customHeight="1" x14ac:dyDescent="0.2">
      <c r="A95" s="35" t="s">
        <v>10</v>
      </c>
      <c r="B95" s="35" t="s">
        <v>11</v>
      </c>
      <c r="C95" s="35" t="s">
        <v>58</v>
      </c>
      <c r="D95" s="21" t="s">
        <v>13</v>
      </c>
      <c r="E95" s="21" t="s">
        <v>73</v>
      </c>
      <c r="F95" s="22">
        <f>SUM(F96:F98)</f>
        <v>300000</v>
      </c>
      <c r="G95" s="23">
        <f>SUM(G96:G98)</f>
        <v>-50000</v>
      </c>
      <c r="H95" s="23">
        <f>SUM(H96:H98)</f>
        <v>250000</v>
      </c>
      <c r="I95" s="36" t="s">
        <v>147</v>
      </c>
      <c r="J95" s="26">
        <v>4</v>
      </c>
      <c r="K95" s="26">
        <v>4</v>
      </c>
      <c r="L95" s="26">
        <v>0</v>
      </c>
      <c r="M95" s="37">
        <v>4</v>
      </c>
      <c r="N95" s="25" t="s">
        <v>15</v>
      </c>
    </row>
    <row r="96" spans="1:14" s="7" customFormat="1" ht="2.4500000000000002" customHeight="1" x14ac:dyDescent="0.2">
      <c r="A96" s="38"/>
      <c r="B96" s="38"/>
      <c r="C96" s="38"/>
      <c r="D96" s="62" t="s">
        <v>38</v>
      </c>
      <c r="E96" s="63"/>
      <c r="F96" s="77">
        <v>300000</v>
      </c>
      <c r="G96" s="78">
        <v>-50000</v>
      </c>
      <c r="H96" s="78">
        <f>F96+G96</f>
        <v>250000</v>
      </c>
      <c r="I96" s="39"/>
      <c r="J96" s="29"/>
      <c r="K96" s="29"/>
      <c r="L96" s="29"/>
      <c r="M96" s="40"/>
      <c r="N96" s="25"/>
    </row>
    <row r="97" spans="1:14" s="7" customFormat="1" ht="15" customHeight="1" x14ac:dyDescent="0.2">
      <c r="A97" s="38"/>
      <c r="B97" s="38"/>
      <c r="C97" s="38"/>
      <c r="D97" s="79"/>
      <c r="E97" s="80"/>
      <c r="F97" s="81"/>
      <c r="G97" s="82"/>
      <c r="H97" s="82"/>
      <c r="I97" s="39"/>
      <c r="J97" s="29"/>
      <c r="K97" s="29"/>
      <c r="L97" s="29"/>
      <c r="M97" s="40"/>
      <c r="N97" s="25"/>
    </row>
    <row r="98" spans="1:14" s="7" customFormat="1" ht="9" customHeight="1" x14ac:dyDescent="0.2">
      <c r="A98" s="41"/>
      <c r="B98" s="41"/>
      <c r="C98" s="41"/>
      <c r="D98" s="83"/>
      <c r="E98" s="84"/>
      <c r="F98" s="85"/>
      <c r="G98" s="86"/>
      <c r="H98" s="86"/>
      <c r="I98" s="42"/>
      <c r="J98" s="32"/>
      <c r="K98" s="32"/>
      <c r="L98" s="32"/>
      <c r="M98" s="43"/>
      <c r="N98" s="25"/>
    </row>
    <row r="99" spans="1:14" s="7" customFormat="1" ht="78" customHeight="1" x14ac:dyDescent="0.2">
      <c r="A99" s="20" t="s">
        <v>10</v>
      </c>
      <c r="B99" s="20" t="s">
        <v>29</v>
      </c>
      <c r="C99" s="20" t="s">
        <v>58</v>
      </c>
      <c r="D99" s="21" t="s">
        <v>31</v>
      </c>
      <c r="E99" s="21" t="s">
        <v>166</v>
      </c>
      <c r="F99" s="22">
        <f>SUM(F100:F101)</f>
        <v>100000</v>
      </c>
      <c r="G99" s="22">
        <f t="shared" ref="G99:H99" si="18">SUM(G100:G101)</f>
        <v>-100000</v>
      </c>
      <c r="H99" s="22">
        <f t="shared" si="18"/>
        <v>0</v>
      </c>
      <c r="I99" s="24" t="s">
        <v>74</v>
      </c>
      <c r="J99" s="25">
        <v>2</v>
      </c>
      <c r="K99" s="25">
        <v>2</v>
      </c>
      <c r="L99" s="25">
        <v>-1</v>
      </c>
      <c r="M99" s="27">
        <v>1</v>
      </c>
      <c r="N99" s="25" t="s">
        <v>15</v>
      </c>
    </row>
    <row r="100" spans="1:14" s="7" customFormat="1" x14ac:dyDescent="0.2">
      <c r="A100" s="20"/>
      <c r="B100" s="20"/>
      <c r="C100" s="20"/>
      <c r="D100" s="28" t="s">
        <v>16</v>
      </c>
      <c r="E100" s="28"/>
      <c r="F100" s="22">
        <v>100000</v>
      </c>
      <c r="G100" s="23">
        <v>-100000</v>
      </c>
      <c r="H100" s="23">
        <f>F100+G100</f>
        <v>0</v>
      </c>
      <c r="I100" s="24"/>
      <c r="J100" s="25"/>
      <c r="K100" s="25"/>
      <c r="L100" s="25"/>
      <c r="M100" s="27"/>
      <c r="N100" s="25"/>
    </row>
    <row r="101" spans="1:14" s="7" customFormat="1" ht="16.149999999999999" customHeight="1" x14ac:dyDescent="0.2">
      <c r="A101" s="20"/>
      <c r="B101" s="20"/>
      <c r="C101" s="20"/>
      <c r="D101" s="87" t="s">
        <v>38</v>
      </c>
      <c r="E101" s="88"/>
      <c r="F101" s="22">
        <v>0</v>
      </c>
      <c r="G101" s="23">
        <v>0</v>
      </c>
      <c r="H101" s="23">
        <f>F101+G101</f>
        <v>0</v>
      </c>
      <c r="I101" s="24"/>
      <c r="J101" s="25"/>
      <c r="K101" s="25"/>
      <c r="L101" s="25"/>
      <c r="M101" s="27"/>
      <c r="N101" s="25"/>
    </row>
    <row r="102" spans="1:14" s="7" customFormat="1" ht="85.9" customHeight="1" x14ac:dyDescent="0.2">
      <c r="A102" s="20" t="s">
        <v>18</v>
      </c>
      <c r="B102" s="20" t="s">
        <v>51</v>
      </c>
      <c r="C102" s="20" t="s">
        <v>58</v>
      </c>
      <c r="D102" s="89" t="s">
        <v>75</v>
      </c>
      <c r="E102" s="35" t="s">
        <v>76</v>
      </c>
      <c r="F102" s="77">
        <f>SUM(F107:F108)</f>
        <v>2912250</v>
      </c>
      <c r="G102" s="77">
        <f t="shared" ref="G102:H102" si="19">SUM(G107:G108)</f>
        <v>-2912250</v>
      </c>
      <c r="H102" s="77">
        <f t="shared" si="19"/>
        <v>0</v>
      </c>
      <c r="I102" s="36" t="s">
        <v>77</v>
      </c>
      <c r="J102" s="26">
        <v>100</v>
      </c>
      <c r="K102" s="26">
        <v>1900</v>
      </c>
      <c r="L102" s="26">
        <v>-1900</v>
      </c>
      <c r="M102" s="37">
        <v>0</v>
      </c>
      <c r="N102" s="25" t="s">
        <v>15</v>
      </c>
    </row>
    <row r="103" spans="1:14" s="7" customFormat="1" ht="86.45" hidden="1" customHeight="1" x14ac:dyDescent="0.2">
      <c r="A103" s="20"/>
      <c r="B103" s="20"/>
      <c r="C103" s="20"/>
      <c r="D103" s="90"/>
      <c r="E103" s="38"/>
      <c r="F103" s="81"/>
      <c r="G103" s="81"/>
      <c r="H103" s="81"/>
      <c r="I103" s="42"/>
      <c r="J103" s="32"/>
      <c r="K103" s="32"/>
      <c r="L103" s="32"/>
      <c r="M103" s="43"/>
      <c r="N103" s="25"/>
    </row>
    <row r="104" spans="1:14" s="7" customFormat="1" ht="40.9" customHeight="1" x14ac:dyDescent="0.2">
      <c r="A104" s="20"/>
      <c r="B104" s="20"/>
      <c r="C104" s="20"/>
      <c r="D104" s="90"/>
      <c r="E104" s="38"/>
      <c r="F104" s="81"/>
      <c r="G104" s="81"/>
      <c r="H104" s="81"/>
      <c r="I104" s="36" t="s">
        <v>78</v>
      </c>
      <c r="J104" s="26">
        <v>0</v>
      </c>
      <c r="K104" s="26">
        <v>0</v>
      </c>
      <c r="L104" s="26">
        <v>0</v>
      </c>
      <c r="M104" s="37">
        <v>0</v>
      </c>
      <c r="N104" s="25"/>
    </row>
    <row r="105" spans="1:14" s="7" customFormat="1" ht="47.45" customHeight="1" x14ac:dyDescent="0.2">
      <c r="A105" s="20"/>
      <c r="B105" s="20"/>
      <c r="C105" s="20"/>
      <c r="D105" s="90"/>
      <c r="E105" s="38"/>
      <c r="F105" s="81"/>
      <c r="G105" s="81"/>
      <c r="H105" s="81"/>
      <c r="I105" s="42"/>
      <c r="J105" s="32"/>
      <c r="K105" s="32"/>
      <c r="L105" s="32"/>
      <c r="M105" s="43"/>
      <c r="N105" s="25"/>
    </row>
    <row r="106" spans="1:14" s="7" customFormat="1" ht="26.45" customHeight="1" x14ac:dyDescent="0.2">
      <c r="A106" s="20"/>
      <c r="B106" s="20"/>
      <c r="C106" s="20"/>
      <c r="D106" s="91"/>
      <c r="E106" s="41"/>
      <c r="F106" s="85"/>
      <c r="G106" s="85"/>
      <c r="H106" s="85"/>
      <c r="I106" s="36" t="s">
        <v>79</v>
      </c>
      <c r="J106" s="26">
        <v>0</v>
      </c>
      <c r="K106" s="26">
        <v>1</v>
      </c>
      <c r="L106" s="26">
        <v>-1</v>
      </c>
      <c r="M106" s="37">
        <v>0</v>
      </c>
      <c r="N106" s="25"/>
    </row>
    <row r="107" spans="1:14" s="7" customFormat="1" ht="15" customHeight="1" x14ac:dyDescent="0.2">
      <c r="A107" s="20"/>
      <c r="B107" s="20"/>
      <c r="C107" s="20"/>
      <c r="D107" s="30" t="s">
        <v>9</v>
      </c>
      <c r="E107" s="31"/>
      <c r="F107" s="22">
        <v>235000</v>
      </c>
      <c r="G107" s="23">
        <v>-235000</v>
      </c>
      <c r="H107" s="23">
        <f>F107+G107</f>
        <v>0</v>
      </c>
      <c r="I107" s="39"/>
      <c r="J107" s="29"/>
      <c r="K107" s="29"/>
      <c r="L107" s="29"/>
      <c r="M107" s="40"/>
      <c r="N107" s="25"/>
    </row>
    <row r="108" spans="1:14" s="7" customFormat="1" ht="15.6" customHeight="1" x14ac:dyDescent="0.2">
      <c r="A108" s="20"/>
      <c r="B108" s="20"/>
      <c r="C108" s="20"/>
      <c r="D108" s="30" t="s">
        <v>17</v>
      </c>
      <c r="E108" s="31"/>
      <c r="F108" s="22">
        <v>2677250</v>
      </c>
      <c r="G108" s="23">
        <v>-2677250</v>
      </c>
      <c r="H108" s="23">
        <f>F108+G108</f>
        <v>0</v>
      </c>
      <c r="I108" s="42"/>
      <c r="J108" s="32"/>
      <c r="K108" s="32"/>
      <c r="L108" s="32"/>
      <c r="M108" s="43"/>
      <c r="N108" s="25"/>
    </row>
    <row r="109" spans="1:14" s="7" customFormat="1" ht="111" customHeight="1" x14ac:dyDescent="0.2">
      <c r="A109" s="20" t="s">
        <v>10</v>
      </c>
      <c r="B109" s="20" t="s">
        <v>29</v>
      </c>
      <c r="C109" s="20" t="s">
        <v>58</v>
      </c>
      <c r="D109" s="21" t="s">
        <v>80</v>
      </c>
      <c r="E109" s="21" t="s">
        <v>81</v>
      </c>
      <c r="F109" s="22">
        <f>SUM(F110)</f>
        <v>15000</v>
      </c>
      <c r="G109" s="23">
        <f>SUM(G110)</f>
        <v>0</v>
      </c>
      <c r="H109" s="23">
        <f>SUM(H110)</f>
        <v>15000</v>
      </c>
      <c r="I109" s="24" t="s">
        <v>148</v>
      </c>
      <c r="J109" s="25">
        <v>1000</v>
      </c>
      <c r="K109" s="25">
        <v>300</v>
      </c>
      <c r="L109" s="25">
        <v>0</v>
      </c>
      <c r="M109" s="27">
        <v>300</v>
      </c>
      <c r="N109" s="25" t="s">
        <v>15</v>
      </c>
    </row>
    <row r="110" spans="1:14" s="7" customFormat="1" ht="28.15" customHeight="1" x14ac:dyDescent="0.2">
      <c r="A110" s="20"/>
      <c r="B110" s="20"/>
      <c r="C110" s="20"/>
      <c r="D110" s="28" t="s">
        <v>38</v>
      </c>
      <c r="E110" s="28"/>
      <c r="F110" s="22">
        <v>15000</v>
      </c>
      <c r="G110" s="23">
        <v>0</v>
      </c>
      <c r="H110" s="23">
        <f>F110+G110</f>
        <v>15000</v>
      </c>
      <c r="I110" s="24"/>
      <c r="J110" s="25"/>
      <c r="K110" s="25"/>
      <c r="L110" s="25"/>
      <c r="M110" s="27"/>
      <c r="N110" s="25"/>
    </row>
    <row r="111" spans="1:14" s="7" customFormat="1" ht="86.25" customHeight="1" x14ac:dyDescent="0.2">
      <c r="A111" s="35" t="s">
        <v>10</v>
      </c>
      <c r="B111" s="35" t="s">
        <v>11</v>
      </c>
      <c r="C111" s="35" t="s">
        <v>58</v>
      </c>
      <c r="D111" s="21" t="s">
        <v>13</v>
      </c>
      <c r="E111" s="21" t="s">
        <v>82</v>
      </c>
      <c r="F111" s="22">
        <f>SUM(F112:F113)</f>
        <v>50000</v>
      </c>
      <c r="G111" s="22">
        <f t="shared" ref="G111:H111" si="20">SUM(G112:G113)</f>
        <v>50000</v>
      </c>
      <c r="H111" s="22">
        <f t="shared" si="20"/>
        <v>100000</v>
      </c>
      <c r="I111" s="36" t="s">
        <v>149</v>
      </c>
      <c r="J111" s="26">
        <v>0</v>
      </c>
      <c r="K111" s="26">
        <v>1</v>
      </c>
      <c r="L111" s="26">
        <v>0</v>
      </c>
      <c r="M111" s="37">
        <v>1</v>
      </c>
      <c r="N111" s="25" t="s">
        <v>15</v>
      </c>
    </row>
    <row r="112" spans="1:14" s="7" customFormat="1" ht="15" customHeight="1" x14ac:dyDescent="0.2">
      <c r="A112" s="38"/>
      <c r="B112" s="38"/>
      <c r="C112" s="38"/>
      <c r="D112" s="28" t="s">
        <v>16</v>
      </c>
      <c r="E112" s="28"/>
      <c r="F112" s="22">
        <v>50000</v>
      </c>
      <c r="G112" s="23">
        <v>0</v>
      </c>
      <c r="H112" s="23">
        <f>F112+G112</f>
        <v>50000</v>
      </c>
      <c r="I112" s="39"/>
      <c r="J112" s="29"/>
      <c r="K112" s="29"/>
      <c r="L112" s="29"/>
      <c r="M112" s="40"/>
      <c r="N112" s="25"/>
    </row>
    <row r="113" spans="1:14" s="7" customFormat="1" x14ac:dyDescent="0.2">
      <c r="A113" s="41"/>
      <c r="B113" s="41"/>
      <c r="C113" s="41"/>
      <c r="D113" s="30" t="s">
        <v>197</v>
      </c>
      <c r="E113" s="31"/>
      <c r="F113" s="22">
        <v>0</v>
      </c>
      <c r="G113" s="23">
        <v>50000</v>
      </c>
      <c r="H113" s="23">
        <f>F113+G113</f>
        <v>50000</v>
      </c>
      <c r="I113" s="42"/>
      <c r="J113" s="32"/>
      <c r="K113" s="32"/>
      <c r="L113" s="32"/>
      <c r="M113" s="43"/>
      <c r="N113" s="25"/>
    </row>
    <row r="114" spans="1:14" s="7" customFormat="1" ht="147.6" customHeight="1" x14ac:dyDescent="0.2">
      <c r="A114" s="35" t="s">
        <v>83</v>
      </c>
      <c r="B114" s="35" t="s">
        <v>84</v>
      </c>
      <c r="C114" s="35" t="s">
        <v>58</v>
      </c>
      <c r="D114" s="21" t="s">
        <v>85</v>
      </c>
      <c r="E114" s="68" t="s">
        <v>86</v>
      </c>
      <c r="F114" s="22">
        <f>SUM(F115:F118)</f>
        <v>1156873</v>
      </c>
      <c r="G114" s="22">
        <f t="shared" ref="G114:H114" si="21">SUM(G115:G118)</f>
        <v>-780000</v>
      </c>
      <c r="H114" s="22">
        <f t="shared" si="21"/>
        <v>376873</v>
      </c>
      <c r="I114" s="36" t="s">
        <v>150</v>
      </c>
      <c r="J114" s="26">
        <v>30</v>
      </c>
      <c r="K114" s="26">
        <v>100</v>
      </c>
      <c r="L114" s="26">
        <v>-80</v>
      </c>
      <c r="M114" s="37">
        <v>20</v>
      </c>
      <c r="N114" s="25" t="s">
        <v>15</v>
      </c>
    </row>
    <row r="115" spans="1:14" s="7" customFormat="1" ht="27" customHeight="1" x14ac:dyDescent="0.2">
      <c r="A115" s="38"/>
      <c r="B115" s="38"/>
      <c r="C115" s="38"/>
      <c r="D115" s="28" t="s">
        <v>255</v>
      </c>
      <c r="E115" s="28"/>
      <c r="F115" s="22">
        <v>750000</v>
      </c>
      <c r="G115" s="23">
        <v>-750000</v>
      </c>
      <c r="H115" s="23">
        <f>F115+G115</f>
        <v>0</v>
      </c>
      <c r="I115" s="39"/>
      <c r="J115" s="29"/>
      <c r="K115" s="29"/>
      <c r="L115" s="29"/>
      <c r="M115" s="40"/>
      <c r="N115" s="25"/>
    </row>
    <row r="116" spans="1:14" s="7" customFormat="1" ht="16.149999999999999" customHeight="1" x14ac:dyDescent="0.2">
      <c r="A116" s="38"/>
      <c r="B116" s="38"/>
      <c r="C116" s="38"/>
      <c r="D116" s="28" t="s">
        <v>16</v>
      </c>
      <c r="E116" s="28"/>
      <c r="F116" s="22">
        <v>30000</v>
      </c>
      <c r="G116" s="23">
        <v>-30000</v>
      </c>
      <c r="H116" s="23">
        <f>F116+G116</f>
        <v>0</v>
      </c>
      <c r="I116" s="39"/>
      <c r="J116" s="29"/>
      <c r="K116" s="29"/>
      <c r="L116" s="29"/>
      <c r="M116" s="40"/>
      <c r="N116" s="25"/>
    </row>
    <row r="117" spans="1:14" s="7" customFormat="1" ht="15" customHeight="1" x14ac:dyDescent="0.2">
      <c r="A117" s="38"/>
      <c r="B117" s="38"/>
      <c r="C117" s="38"/>
      <c r="D117" s="28" t="s">
        <v>17</v>
      </c>
      <c r="E117" s="28"/>
      <c r="F117" s="22">
        <v>250000</v>
      </c>
      <c r="G117" s="23">
        <v>0</v>
      </c>
      <c r="H117" s="23">
        <f t="shared" ref="H117:H118" si="22">F117+G117</f>
        <v>250000</v>
      </c>
      <c r="I117" s="39"/>
      <c r="J117" s="29"/>
      <c r="K117" s="29"/>
      <c r="L117" s="29"/>
      <c r="M117" s="40"/>
      <c r="N117" s="25"/>
    </row>
    <row r="118" spans="1:14" s="7" customFormat="1" ht="27.75" customHeight="1" x14ac:dyDescent="0.2">
      <c r="A118" s="41"/>
      <c r="B118" s="41"/>
      <c r="C118" s="41"/>
      <c r="D118" s="28" t="s">
        <v>256</v>
      </c>
      <c r="E118" s="28"/>
      <c r="F118" s="22">
        <v>126873</v>
      </c>
      <c r="G118" s="23">
        <v>0</v>
      </c>
      <c r="H118" s="23">
        <f t="shared" si="22"/>
        <v>126873</v>
      </c>
      <c r="I118" s="42"/>
      <c r="J118" s="32"/>
      <c r="K118" s="32"/>
      <c r="L118" s="32"/>
      <c r="M118" s="43"/>
      <c r="N118" s="25"/>
    </row>
    <row r="119" spans="1:14" s="7" customFormat="1" ht="98.45" customHeight="1" x14ac:dyDescent="0.2">
      <c r="A119" s="35" t="s">
        <v>83</v>
      </c>
      <c r="B119" s="35" t="s">
        <v>84</v>
      </c>
      <c r="C119" s="35" t="s">
        <v>58</v>
      </c>
      <c r="D119" s="35" t="s">
        <v>85</v>
      </c>
      <c r="E119" s="35" t="s">
        <v>87</v>
      </c>
      <c r="F119" s="77">
        <f>SUM(F121:F121)</f>
        <v>500000</v>
      </c>
      <c r="G119" s="78">
        <f>SUM(G121:G121)</f>
        <v>0</v>
      </c>
      <c r="H119" s="78">
        <f>SUM(H121:H121)</f>
        <v>500000</v>
      </c>
      <c r="I119" s="44" t="s">
        <v>248</v>
      </c>
      <c r="J119" s="45">
        <v>0</v>
      </c>
      <c r="K119" s="45">
        <v>1</v>
      </c>
      <c r="L119" s="45">
        <v>0</v>
      </c>
      <c r="M119" s="46">
        <v>1</v>
      </c>
      <c r="N119" s="45" t="s">
        <v>15</v>
      </c>
    </row>
    <row r="120" spans="1:14" s="7" customFormat="1" ht="50.45" customHeight="1" x14ac:dyDescent="0.2">
      <c r="A120" s="38"/>
      <c r="B120" s="38"/>
      <c r="C120" s="38"/>
      <c r="D120" s="41"/>
      <c r="E120" s="41"/>
      <c r="F120" s="85"/>
      <c r="G120" s="86"/>
      <c r="H120" s="86"/>
      <c r="I120" s="24" t="s">
        <v>249</v>
      </c>
      <c r="J120" s="25">
        <v>0</v>
      </c>
      <c r="K120" s="25">
        <v>0</v>
      </c>
      <c r="L120" s="25">
        <v>0</v>
      </c>
      <c r="M120" s="27">
        <v>0</v>
      </c>
      <c r="N120" s="25" t="s">
        <v>15</v>
      </c>
    </row>
    <row r="121" spans="1:14" s="7" customFormat="1" x14ac:dyDescent="0.2">
      <c r="A121" s="41"/>
      <c r="B121" s="41"/>
      <c r="C121" s="41"/>
      <c r="D121" s="92" t="s">
        <v>17</v>
      </c>
      <c r="E121" s="92"/>
      <c r="F121" s="61">
        <v>500000</v>
      </c>
      <c r="G121" s="64">
        <v>0</v>
      </c>
      <c r="H121" s="23">
        <f>F121+G121</f>
        <v>500000</v>
      </c>
      <c r="I121" s="36"/>
      <c r="J121" s="26"/>
      <c r="K121" s="26"/>
      <c r="L121" s="26"/>
      <c r="M121" s="37"/>
      <c r="N121" s="25"/>
    </row>
    <row r="122" spans="1:14" s="7" customFormat="1" ht="81.599999999999994" customHeight="1" x14ac:dyDescent="0.2">
      <c r="A122" s="20" t="s">
        <v>10</v>
      </c>
      <c r="B122" s="20" t="s">
        <v>11</v>
      </c>
      <c r="C122" s="20" t="s">
        <v>58</v>
      </c>
      <c r="D122" s="21" t="s">
        <v>13</v>
      </c>
      <c r="E122" s="93" t="s">
        <v>205</v>
      </c>
      <c r="F122" s="22">
        <f>SUM(F123:F123)</f>
        <v>100000</v>
      </c>
      <c r="G122" s="23">
        <f>SUM(G123:G123)</f>
        <v>0</v>
      </c>
      <c r="H122" s="23">
        <f>SUM(H123:H123)</f>
        <v>100000</v>
      </c>
      <c r="I122" s="24" t="s">
        <v>206</v>
      </c>
      <c r="J122" s="25">
        <v>0</v>
      </c>
      <c r="K122" s="25">
        <v>100</v>
      </c>
      <c r="L122" s="25">
        <v>0</v>
      </c>
      <c r="M122" s="27">
        <v>100</v>
      </c>
      <c r="N122" s="25" t="s">
        <v>15</v>
      </c>
    </row>
    <row r="123" spans="1:14" s="7" customFormat="1" ht="16.5" customHeight="1" x14ac:dyDescent="0.2">
      <c r="A123" s="20"/>
      <c r="B123" s="20"/>
      <c r="C123" s="20"/>
      <c r="D123" s="28" t="s">
        <v>17</v>
      </c>
      <c r="E123" s="28"/>
      <c r="F123" s="22">
        <v>100000</v>
      </c>
      <c r="G123" s="23">
        <v>0</v>
      </c>
      <c r="H123" s="23">
        <f>F123+G123</f>
        <v>100000</v>
      </c>
      <c r="I123" s="24"/>
      <c r="J123" s="25"/>
      <c r="K123" s="25"/>
      <c r="L123" s="25"/>
      <c r="M123" s="27"/>
      <c r="N123" s="25"/>
    </row>
    <row r="124" spans="1:14" s="7" customFormat="1" ht="15" customHeight="1" x14ac:dyDescent="0.2">
      <c r="A124" s="41" t="s">
        <v>10</v>
      </c>
      <c r="B124" s="41" t="s">
        <v>57</v>
      </c>
      <c r="C124" s="41" t="s">
        <v>58</v>
      </c>
      <c r="D124" s="20" t="s">
        <v>199</v>
      </c>
      <c r="E124" s="20" t="s">
        <v>228</v>
      </c>
      <c r="F124" s="33">
        <f>SUM(F127:F128)</f>
        <v>250000</v>
      </c>
      <c r="G124" s="34">
        <f>SUM(G127:G128)</f>
        <v>-163000</v>
      </c>
      <c r="H124" s="34">
        <f>SUM(H127:H128)</f>
        <v>87000</v>
      </c>
      <c r="I124" s="24" t="s">
        <v>193</v>
      </c>
      <c r="J124" s="25">
        <v>0</v>
      </c>
      <c r="K124" s="25">
        <v>0</v>
      </c>
      <c r="L124" s="25">
        <v>0</v>
      </c>
      <c r="M124" s="27">
        <v>0</v>
      </c>
      <c r="N124" s="25" t="s">
        <v>15</v>
      </c>
    </row>
    <row r="125" spans="1:14" s="7" customFormat="1" ht="57.6" customHeight="1" x14ac:dyDescent="0.2">
      <c r="A125" s="20"/>
      <c r="B125" s="20"/>
      <c r="C125" s="20"/>
      <c r="D125" s="20"/>
      <c r="E125" s="20"/>
      <c r="F125" s="33"/>
      <c r="G125" s="34"/>
      <c r="H125" s="34"/>
      <c r="I125" s="24"/>
      <c r="J125" s="25"/>
      <c r="K125" s="25"/>
      <c r="L125" s="25"/>
      <c r="M125" s="27"/>
      <c r="N125" s="25"/>
    </row>
    <row r="126" spans="1:14" s="7" customFormat="1" ht="14.45" customHeight="1" x14ac:dyDescent="0.2">
      <c r="A126" s="20"/>
      <c r="B126" s="20"/>
      <c r="C126" s="20"/>
      <c r="D126" s="20"/>
      <c r="E126" s="20"/>
      <c r="F126" s="33"/>
      <c r="G126" s="34"/>
      <c r="H126" s="34"/>
      <c r="I126" s="24"/>
      <c r="J126" s="25"/>
      <c r="K126" s="25"/>
      <c r="L126" s="25"/>
      <c r="M126" s="27"/>
      <c r="N126" s="25"/>
    </row>
    <row r="127" spans="1:14" s="7" customFormat="1" ht="17.45" customHeight="1" x14ac:dyDescent="0.2">
      <c r="A127" s="20"/>
      <c r="B127" s="20"/>
      <c r="C127" s="20"/>
      <c r="D127" s="20"/>
      <c r="E127" s="20"/>
      <c r="F127" s="33"/>
      <c r="G127" s="34"/>
      <c r="H127" s="34"/>
      <c r="I127" s="94" t="s">
        <v>232</v>
      </c>
      <c r="J127" s="95">
        <v>1</v>
      </c>
      <c r="K127" s="95">
        <v>1</v>
      </c>
      <c r="L127" s="95">
        <v>0</v>
      </c>
      <c r="M127" s="96">
        <v>1</v>
      </c>
      <c r="N127" s="25"/>
    </row>
    <row r="128" spans="1:14" s="7" customFormat="1" ht="30" customHeight="1" x14ac:dyDescent="0.2">
      <c r="A128" s="20"/>
      <c r="B128" s="20"/>
      <c r="C128" s="20"/>
      <c r="D128" s="97" t="s">
        <v>38</v>
      </c>
      <c r="E128" s="97"/>
      <c r="F128" s="98">
        <v>250000</v>
      </c>
      <c r="G128" s="99">
        <v>-163000</v>
      </c>
      <c r="H128" s="99">
        <f>F128+G128</f>
        <v>87000</v>
      </c>
      <c r="I128" s="100"/>
      <c r="J128" s="101"/>
      <c r="K128" s="101"/>
      <c r="L128" s="101"/>
      <c r="M128" s="102"/>
      <c r="N128" s="25"/>
    </row>
    <row r="129" spans="1:14" s="7" customFormat="1" ht="99.75" customHeight="1" x14ac:dyDescent="0.2">
      <c r="A129" s="35" t="s">
        <v>10</v>
      </c>
      <c r="B129" s="20" t="s">
        <v>11</v>
      </c>
      <c r="C129" s="20" t="s">
        <v>58</v>
      </c>
      <c r="D129" s="21" t="s">
        <v>13</v>
      </c>
      <c r="E129" s="21" t="s">
        <v>257</v>
      </c>
      <c r="F129" s="22">
        <f>F130</f>
        <v>175000</v>
      </c>
      <c r="G129" s="22">
        <f t="shared" ref="G129:H129" si="23">G130</f>
        <v>-14000</v>
      </c>
      <c r="H129" s="22">
        <f t="shared" si="23"/>
        <v>161000</v>
      </c>
      <c r="I129" s="103" t="s">
        <v>206</v>
      </c>
      <c r="J129" s="104">
        <v>0</v>
      </c>
      <c r="K129" s="104">
        <v>100</v>
      </c>
      <c r="L129" s="104">
        <v>0</v>
      </c>
      <c r="M129" s="105">
        <v>100</v>
      </c>
      <c r="N129" s="51" t="s">
        <v>15</v>
      </c>
    </row>
    <row r="130" spans="1:14" s="7" customFormat="1" ht="14.25" customHeight="1" x14ac:dyDescent="0.2">
      <c r="A130" s="41"/>
      <c r="B130" s="20"/>
      <c r="C130" s="20"/>
      <c r="D130" s="30" t="s">
        <v>9</v>
      </c>
      <c r="E130" s="31"/>
      <c r="F130" s="22">
        <v>175000</v>
      </c>
      <c r="G130" s="23">
        <v>-14000</v>
      </c>
      <c r="H130" s="23">
        <f>F130+G130</f>
        <v>161000</v>
      </c>
      <c r="I130" s="100"/>
      <c r="J130" s="101"/>
      <c r="K130" s="101"/>
      <c r="L130" s="101"/>
      <c r="M130" s="102"/>
      <c r="N130" s="51"/>
    </row>
    <row r="131" spans="1:14" s="7" customFormat="1" ht="61.5" customHeight="1" x14ac:dyDescent="0.2">
      <c r="A131" s="35" t="s">
        <v>10</v>
      </c>
      <c r="B131" s="35" t="s">
        <v>11</v>
      </c>
      <c r="C131" s="35" t="s">
        <v>58</v>
      </c>
      <c r="D131" s="21" t="s">
        <v>13</v>
      </c>
      <c r="E131" s="106" t="s">
        <v>258</v>
      </c>
      <c r="F131" s="22">
        <f>F132+F133</f>
        <v>460000</v>
      </c>
      <c r="G131" s="22">
        <f t="shared" ref="G131:H131" si="24">G132+G133</f>
        <v>-30000</v>
      </c>
      <c r="H131" s="22">
        <f t="shared" si="24"/>
        <v>430000</v>
      </c>
      <c r="I131" s="103" t="s">
        <v>278</v>
      </c>
      <c r="J131" s="104">
        <v>0</v>
      </c>
      <c r="K131" s="104">
        <v>2</v>
      </c>
      <c r="L131" s="104">
        <v>0</v>
      </c>
      <c r="M131" s="105">
        <v>2</v>
      </c>
      <c r="N131" s="25" t="s">
        <v>15</v>
      </c>
    </row>
    <row r="132" spans="1:14" s="7" customFormat="1" ht="14.25" customHeight="1" x14ac:dyDescent="0.2">
      <c r="A132" s="38"/>
      <c r="B132" s="38"/>
      <c r="C132" s="38"/>
      <c r="D132" s="30" t="s">
        <v>9</v>
      </c>
      <c r="E132" s="31"/>
      <c r="F132" s="22">
        <v>80000</v>
      </c>
      <c r="G132" s="23">
        <v>-30000</v>
      </c>
      <c r="H132" s="23">
        <f>F132+G132</f>
        <v>50000</v>
      </c>
      <c r="I132" s="94"/>
      <c r="J132" s="95"/>
      <c r="K132" s="95"/>
      <c r="L132" s="95"/>
      <c r="M132" s="96"/>
      <c r="N132" s="25"/>
    </row>
    <row r="133" spans="1:14" s="7" customFormat="1" ht="28.15" customHeight="1" x14ac:dyDescent="0.2">
      <c r="A133" s="41"/>
      <c r="B133" s="41"/>
      <c r="C133" s="41"/>
      <c r="D133" s="28" t="s">
        <v>255</v>
      </c>
      <c r="E133" s="28"/>
      <c r="F133" s="22">
        <v>380000</v>
      </c>
      <c r="G133" s="23">
        <v>0</v>
      </c>
      <c r="H133" s="23">
        <f>F133+G133</f>
        <v>380000</v>
      </c>
      <c r="I133" s="100"/>
      <c r="J133" s="101"/>
      <c r="K133" s="101"/>
      <c r="L133" s="101"/>
      <c r="M133" s="102"/>
      <c r="N133" s="25"/>
    </row>
    <row r="134" spans="1:14" s="7" customFormat="1" ht="147" customHeight="1" x14ac:dyDescent="0.2">
      <c r="A134" s="20" t="s">
        <v>83</v>
      </c>
      <c r="B134" s="20" t="s">
        <v>84</v>
      </c>
      <c r="C134" s="35" t="s">
        <v>58</v>
      </c>
      <c r="D134" s="21" t="s">
        <v>85</v>
      </c>
      <c r="E134" s="21" t="s">
        <v>259</v>
      </c>
      <c r="F134" s="22">
        <f>F135</f>
        <v>30000</v>
      </c>
      <c r="G134" s="22">
        <f t="shared" ref="G134:H134" si="25">G135</f>
        <v>0</v>
      </c>
      <c r="H134" s="22">
        <f t="shared" si="25"/>
        <v>30000</v>
      </c>
      <c r="I134" s="103" t="s">
        <v>260</v>
      </c>
      <c r="J134" s="104">
        <v>0</v>
      </c>
      <c r="K134" s="104">
        <v>1</v>
      </c>
      <c r="L134" s="104">
        <v>0</v>
      </c>
      <c r="M134" s="105">
        <v>1</v>
      </c>
      <c r="N134" s="51" t="s">
        <v>15</v>
      </c>
    </row>
    <row r="135" spans="1:14" s="7" customFormat="1" ht="19.5" customHeight="1" x14ac:dyDescent="0.2">
      <c r="A135" s="20"/>
      <c r="B135" s="20"/>
      <c r="C135" s="41"/>
      <c r="D135" s="28" t="s">
        <v>9</v>
      </c>
      <c r="E135" s="28"/>
      <c r="F135" s="22">
        <v>30000</v>
      </c>
      <c r="G135" s="23">
        <v>0</v>
      </c>
      <c r="H135" s="23">
        <f>F135+G135</f>
        <v>30000</v>
      </c>
      <c r="I135" s="100"/>
      <c r="J135" s="101"/>
      <c r="K135" s="101"/>
      <c r="L135" s="101"/>
      <c r="M135" s="102"/>
      <c r="N135" s="51"/>
    </row>
    <row r="136" spans="1:14" s="7" customFormat="1" ht="78" customHeight="1" x14ac:dyDescent="0.2">
      <c r="A136" s="35" t="s">
        <v>10</v>
      </c>
      <c r="B136" s="35" t="s">
        <v>29</v>
      </c>
      <c r="C136" s="35" t="s">
        <v>58</v>
      </c>
      <c r="D136" s="21" t="s">
        <v>80</v>
      </c>
      <c r="E136" s="21" t="s">
        <v>261</v>
      </c>
      <c r="F136" s="22">
        <f>F137+F138</f>
        <v>140000</v>
      </c>
      <c r="G136" s="22">
        <f t="shared" ref="G136:H136" si="26">G137+G138</f>
        <v>0</v>
      </c>
      <c r="H136" s="22">
        <f t="shared" si="26"/>
        <v>140000</v>
      </c>
      <c r="I136" s="103" t="s">
        <v>262</v>
      </c>
      <c r="J136" s="104">
        <v>0</v>
      </c>
      <c r="K136" s="104">
        <v>10</v>
      </c>
      <c r="L136" s="104">
        <v>0</v>
      </c>
      <c r="M136" s="105">
        <v>10</v>
      </c>
      <c r="N136" s="51" t="s">
        <v>15</v>
      </c>
    </row>
    <row r="137" spans="1:14" s="7" customFormat="1" ht="14.45" customHeight="1" x14ac:dyDescent="0.2">
      <c r="A137" s="38"/>
      <c r="B137" s="38"/>
      <c r="C137" s="38"/>
      <c r="D137" s="30" t="s">
        <v>9</v>
      </c>
      <c r="E137" s="31"/>
      <c r="F137" s="22">
        <v>25000</v>
      </c>
      <c r="G137" s="23">
        <v>0</v>
      </c>
      <c r="H137" s="23">
        <f>F137+G137</f>
        <v>25000</v>
      </c>
      <c r="I137" s="94"/>
      <c r="J137" s="95"/>
      <c r="K137" s="95"/>
      <c r="L137" s="95"/>
      <c r="M137" s="96"/>
      <c r="N137" s="51"/>
    </row>
    <row r="138" spans="1:14" s="7" customFormat="1" ht="15" customHeight="1" x14ac:dyDescent="0.2">
      <c r="A138" s="41"/>
      <c r="B138" s="41"/>
      <c r="C138" s="41"/>
      <c r="D138" s="30" t="s">
        <v>17</v>
      </c>
      <c r="E138" s="31"/>
      <c r="F138" s="22">
        <v>115000</v>
      </c>
      <c r="G138" s="23">
        <v>0</v>
      </c>
      <c r="H138" s="23">
        <f>F138+G138</f>
        <v>115000</v>
      </c>
      <c r="I138" s="100"/>
      <c r="J138" s="101"/>
      <c r="K138" s="101"/>
      <c r="L138" s="101"/>
      <c r="M138" s="102"/>
      <c r="N138" s="51"/>
    </row>
    <row r="139" spans="1:14" s="7" customFormat="1" ht="63" customHeight="1" x14ac:dyDescent="0.2">
      <c r="A139" s="20" t="s">
        <v>18</v>
      </c>
      <c r="B139" s="20" t="s">
        <v>88</v>
      </c>
      <c r="C139" s="20" t="s">
        <v>89</v>
      </c>
      <c r="D139" s="21" t="s">
        <v>90</v>
      </c>
      <c r="E139" s="21" t="s">
        <v>91</v>
      </c>
      <c r="F139" s="22">
        <f>SUM(F140:F143)</f>
        <v>591781</v>
      </c>
      <c r="G139" s="22">
        <f t="shared" ref="G139:H139" si="27">SUM(G140:G143)</f>
        <v>60000</v>
      </c>
      <c r="H139" s="22">
        <f t="shared" si="27"/>
        <v>651781</v>
      </c>
      <c r="I139" s="24" t="s">
        <v>151</v>
      </c>
      <c r="J139" s="51">
        <v>39</v>
      </c>
      <c r="K139" s="25">
        <v>38</v>
      </c>
      <c r="L139" s="25">
        <v>1</v>
      </c>
      <c r="M139" s="27">
        <v>39</v>
      </c>
      <c r="N139" s="25" t="s">
        <v>15</v>
      </c>
    </row>
    <row r="140" spans="1:14" s="7" customFormat="1" ht="17.45" customHeight="1" x14ac:dyDescent="0.2">
      <c r="A140" s="20"/>
      <c r="B140" s="20"/>
      <c r="C140" s="20"/>
      <c r="D140" s="30" t="s">
        <v>9</v>
      </c>
      <c r="E140" s="31"/>
      <c r="F140" s="22">
        <v>50000</v>
      </c>
      <c r="G140" s="23">
        <v>-20000</v>
      </c>
      <c r="H140" s="23">
        <f>F140+G140</f>
        <v>30000</v>
      </c>
      <c r="I140" s="24"/>
      <c r="J140" s="51"/>
      <c r="K140" s="25"/>
      <c r="L140" s="25"/>
      <c r="M140" s="27"/>
      <c r="N140" s="25"/>
    </row>
    <row r="141" spans="1:14" s="7" customFormat="1" ht="27.6" customHeight="1" x14ac:dyDescent="0.2">
      <c r="A141" s="20"/>
      <c r="B141" s="20"/>
      <c r="C141" s="20"/>
      <c r="D141" s="30" t="s">
        <v>255</v>
      </c>
      <c r="E141" s="31"/>
      <c r="F141" s="22">
        <v>0</v>
      </c>
      <c r="G141" s="23">
        <v>65000</v>
      </c>
      <c r="H141" s="23">
        <f>F141+G141</f>
        <v>65000</v>
      </c>
      <c r="I141" s="24"/>
      <c r="J141" s="51"/>
      <c r="K141" s="25"/>
      <c r="L141" s="25"/>
      <c r="M141" s="27"/>
      <c r="N141" s="25"/>
    </row>
    <row r="142" spans="1:14" s="7" customFormat="1" ht="17.45" customHeight="1" x14ac:dyDescent="0.2">
      <c r="A142" s="20"/>
      <c r="B142" s="20"/>
      <c r="C142" s="20"/>
      <c r="D142" s="28" t="s">
        <v>16</v>
      </c>
      <c r="E142" s="28"/>
      <c r="F142" s="22">
        <v>503500</v>
      </c>
      <c r="G142" s="23">
        <v>15000</v>
      </c>
      <c r="H142" s="23">
        <f>F142+G142</f>
        <v>518500</v>
      </c>
      <c r="I142" s="24"/>
      <c r="J142" s="51"/>
      <c r="K142" s="25"/>
      <c r="L142" s="25"/>
      <c r="M142" s="27"/>
      <c r="N142" s="25"/>
    </row>
    <row r="143" spans="1:14" s="7" customFormat="1" ht="30.6" customHeight="1" x14ac:dyDescent="0.2">
      <c r="A143" s="20"/>
      <c r="B143" s="20"/>
      <c r="C143" s="20"/>
      <c r="D143" s="28" t="s">
        <v>227</v>
      </c>
      <c r="E143" s="28"/>
      <c r="F143" s="22">
        <v>38281</v>
      </c>
      <c r="G143" s="23">
        <v>0</v>
      </c>
      <c r="H143" s="23">
        <f>F143+G143</f>
        <v>38281</v>
      </c>
      <c r="I143" s="24"/>
      <c r="J143" s="51"/>
      <c r="K143" s="25"/>
      <c r="L143" s="25"/>
      <c r="M143" s="27"/>
      <c r="N143" s="25"/>
    </row>
    <row r="144" spans="1:14" s="7" customFormat="1" ht="118.15" customHeight="1" x14ac:dyDescent="0.2">
      <c r="A144" s="20" t="s">
        <v>18</v>
      </c>
      <c r="B144" s="20" t="s">
        <v>88</v>
      </c>
      <c r="C144" s="20" t="s">
        <v>89</v>
      </c>
      <c r="D144" s="21" t="s">
        <v>90</v>
      </c>
      <c r="E144" s="21" t="s">
        <v>92</v>
      </c>
      <c r="F144" s="22">
        <f>SUM(F145)</f>
        <v>20000</v>
      </c>
      <c r="G144" s="23">
        <f>SUM(G145)</f>
        <v>-10000</v>
      </c>
      <c r="H144" s="23">
        <f>SUM(H145)</f>
        <v>10000</v>
      </c>
      <c r="I144" s="24" t="s">
        <v>152</v>
      </c>
      <c r="J144" s="51">
        <v>1</v>
      </c>
      <c r="K144" s="25">
        <v>0</v>
      </c>
      <c r="L144" s="25">
        <v>1</v>
      </c>
      <c r="M144" s="27">
        <v>1</v>
      </c>
      <c r="N144" s="25" t="s">
        <v>15</v>
      </c>
    </row>
    <row r="145" spans="1:14" s="7" customFormat="1" ht="15" customHeight="1" x14ac:dyDescent="0.2">
      <c r="A145" s="20"/>
      <c r="B145" s="20"/>
      <c r="C145" s="20"/>
      <c r="D145" s="28" t="s">
        <v>16</v>
      </c>
      <c r="E145" s="28"/>
      <c r="F145" s="22">
        <v>20000</v>
      </c>
      <c r="G145" s="23">
        <v>-10000</v>
      </c>
      <c r="H145" s="23">
        <f>F145+G145</f>
        <v>10000</v>
      </c>
      <c r="I145" s="24"/>
      <c r="J145" s="51"/>
      <c r="K145" s="25"/>
      <c r="L145" s="25"/>
      <c r="M145" s="27"/>
      <c r="N145" s="25"/>
    </row>
    <row r="146" spans="1:14" s="7" customFormat="1" ht="119.45" customHeight="1" x14ac:dyDescent="0.2">
      <c r="A146" s="20" t="s">
        <v>18</v>
      </c>
      <c r="B146" s="20" t="s">
        <v>42</v>
      </c>
      <c r="C146" s="20" t="s">
        <v>89</v>
      </c>
      <c r="D146" s="21" t="s">
        <v>43</v>
      </c>
      <c r="E146" s="21" t="s">
        <v>291</v>
      </c>
      <c r="F146" s="22">
        <f>F147</f>
        <v>70000</v>
      </c>
      <c r="G146" s="22">
        <f t="shared" ref="G146:H146" si="28">G147</f>
        <v>-70000</v>
      </c>
      <c r="H146" s="22">
        <f t="shared" si="28"/>
        <v>0</v>
      </c>
      <c r="I146" s="36" t="s">
        <v>207</v>
      </c>
      <c r="J146" s="104">
        <v>1</v>
      </c>
      <c r="K146" s="26">
        <v>1</v>
      </c>
      <c r="L146" s="26">
        <v>-1</v>
      </c>
      <c r="M146" s="37">
        <v>0</v>
      </c>
      <c r="N146" s="25" t="s">
        <v>15</v>
      </c>
    </row>
    <row r="147" spans="1:14" s="7" customFormat="1" ht="15" customHeight="1" x14ac:dyDescent="0.2">
      <c r="A147" s="20"/>
      <c r="B147" s="20"/>
      <c r="C147" s="20"/>
      <c r="D147" s="30" t="s">
        <v>9</v>
      </c>
      <c r="E147" s="31"/>
      <c r="F147" s="22">
        <v>70000</v>
      </c>
      <c r="G147" s="23">
        <v>-70000</v>
      </c>
      <c r="H147" s="23">
        <f>F147+G147</f>
        <v>0</v>
      </c>
      <c r="I147" s="42"/>
      <c r="J147" s="101"/>
      <c r="K147" s="32"/>
      <c r="L147" s="32"/>
      <c r="M147" s="43"/>
      <c r="N147" s="25"/>
    </row>
    <row r="148" spans="1:14" s="7" customFormat="1" ht="108.6" customHeight="1" x14ac:dyDescent="0.2">
      <c r="A148" s="35" t="s">
        <v>18</v>
      </c>
      <c r="B148" s="35" t="s">
        <v>32</v>
      </c>
      <c r="C148" s="35" t="s">
        <v>93</v>
      </c>
      <c r="D148" s="21" t="s">
        <v>34</v>
      </c>
      <c r="E148" s="21" t="s">
        <v>94</v>
      </c>
      <c r="F148" s="22">
        <f>SUM(F149)</f>
        <v>335000</v>
      </c>
      <c r="G148" s="23">
        <f>SUM(G149)</f>
        <v>-290000</v>
      </c>
      <c r="H148" s="23">
        <f>SUM(H149)</f>
        <v>45000</v>
      </c>
      <c r="I148" s="36" t="s">
        <v>153</v>
      </c>
      <c r="J148" s="26">
        <v>0</v>
      </c>
      <c r="K148" s="26">
        <v>2</v>
      </c>
      <c r="L148" s="26">
        <v>0</v>
      </c>
      <c r="M148" s="37">
        <v>2</v>
      </c>
      <c r="N148" s="25" t="s">
        <v>15</v>
      </c>
    </row>
    <row r="149" spans="1:14" s="7" customFormat="1" ht="15.6" customHeight="1" x14ac:dyDescent="0.2">
      <c r="A149" s="41"/>
      <c r="B149" s="41"/>
      <c r="C149" s="41"/>
      <c r="D149" s="30" t="s">
        <v>38</v>
      </c>
      <c r="E149" s="31"/>
      <c r="F149" s="22">
        <v>335000</v>
      </c>
      <c r="G149" s="23">
        <v>-290000</v>
      </c>
      <c r="H149" s="23">
        <f>F149+G149</f>
        <v>45000</v>
      </c>
      <c r="I149" s="42"/>
      <c r="J149" s="32"/>
      <c r="K149" s="32"/>
      <c r="L149" s="32"/>
      <c r="M149" s="43"/>
      <c r="N149" s="25"/>
    </row>
    <row r="150" spans="1:14" s="7" customFormat="1" ht="106.9" customHeight="1" x14ac:dyDescent="0.2">
      <c r="A150" s="20" t="s">
        <v>18</v>
      </c>
      <c r="B150" s="20" t="s">
        <v>32</v>
      </c>
      <c r="C150" s="20" t="s">
        <v>93</v>
      </c>
      <c r="D150" s="21" t="s">
        <v>34</v>
      </c>
      <c r="E150" s="21" t="s">
        <v>95</v>
      </c>
      <c r="F150" s="22">
        <f>SUM(F151)</f>
        <v>0</v>
      </c>
      <c r="G150" s="23">
        <f>SUM(G151)</f>
        <v>0</v>
      </c>
      <c r="H150" s="23">
        <f>SUM(H151)</f>
        <v>0</v>
      </c>
      <c r="I150" s="24" t="s">
        <v>154</v>
      </c>
      <c r="J150" s="25">
        <v>1</v>
      </c>
      <c r="K150" s="25">
        <v>0</v>
      </c>
      <c r="L150" s="25">
        <v>0</v>
      </c>
      <c r="M150" s="27">
        <v>0</v>
      </c>
      <c r="N150" s="25" t="s">
        <v>15</v>
      </c>
    </row>
    <row r="151" spans="1:14" s="7" customFormat="1" ht="16.149999999999999" customHeight="1" x14ac:dyDescent="0.2">
      <c r="A151" s="20"/>
      <c r="B151" s="20"/>
      <c r="C151" s="20"/>
      <c r="D151" s="107" t="s">
        <v>9</v>
      </c>
      <c r="E151" s="107"/>
      <c r="F151" s="22">
        <v>0</v>
      </c>
      <c r="G151" s="23">
        <v>0</v>
      </c>
      <c r="H151" s="23">
        <f>F151+G151</f>
        <v>0</v>
      </c>
      <c r="I151" s="24"/>
      <c r="J151" s="25"/>
      <c r="K151" s="25"/>
      <c r="L151" s="25"/>
      <c r="M151" s="27"/>
      <c r="N151" s="25"/>
    </row>
    <row r="152" spans="1:14" s="7" customFormat="1" ht="72.599999999999994" customHeight="1" x14ac:dyDescent="0.2">
      <c r="A152" s="20" t="s">
        <v>10</v>
      </c>
      <c r="B152" s="108" t="s">
        <v>115</v>
      </c>
      <c r="C152" s="35" t="s">
        <v>283</v>
      </c>
      <c r="D152" s="68" t="s">
        <v>117</v>
      </c>
      <c r="E152" s="109" t="s">
        <v>284</v>
      </c>
      <c r="F152" s="22">
        <f>F153</f>
        <v>0</v>
      </c>
      <c r="G152" s="22">
        <f t="shared" ref="G152:H152" si="29">G153</f>
        <v>725000</v>
      </c>
      <c r="H152" s="22">
        <f t="shared" si="29"/>
        <v>725000</v>
      </c>
      <c r="I152" s="36" t="s">
        <v>288</v>
      </c>
      <c r="J152" s="26">
        <v>0</v>
      </c>
      <c r="K152" s="26">
        <v>0</v>
      </c>
      <c r="L152" s="26">
        <v>8</v>
      </c>
      <c r="M152" s="37">
        <v>8</v>
      </c>
      <c r="N152" s="25" t="s">
        <v>15</v>
      </c>
    </row>
    <row r="153" spans="1:14" s="7" customFormat="1" ht="31.15" customHeight="1" x14ac:dyDescent="0.2">
      <c r="A153" s="20"/>
      <c r="B153" s="108"/>
      <c r="C153" s="41"/>
      <c r="D153" s="55" t="s">
        <v>38</v>
      </c>
      <c r="E153" s="56"/>
      <c r="F153" s="22">
        <v>0</v>
      </c>
      <c r="G153" s="23">
        <v>725000</v>
      </c>
      <c r="H153" s="23">
        <f>F153+G153</f>
        <v>725000</v>
      </c>
      <c r="I153" s="42"/>
      <c r="J153" s="32"/>
      <c r="K153" s="32"/>
      <c r="L153" s="32"/>
      <c r="M153" s="43"/>
      <c r="N153" s="25"/>
    </row>
    <row r="154" spans="1:14" s="7" customFormat="1" ht="80.45" customHeight="1" x14ac:dyDescent="0.2">
      <c r="A154" s="35" t="s">
        <v>18</v>
      </c>
      <c r="B154" s="35" t="s">
        <v>88</v>
      </c>
      <c r="C154" s="35" t="s">
        <v>208</v>
      </c>
      <c r="D154" s="110" t="s">
        <v>90</v>
      </c>
      <c r="E154" s="109" t="s">
        <v>209</v>
      </c>
      <c r="F154" s="22">
        <f>F155+F156</f>
        <v>515000</v>
      </c>
      <c r="G154" s="22">
        <f t="shared" ref="G154:H154" si="30">G155+G156</f>
        <v>-54000</v>
      </c>
      <c r="H154" s="22">
        <f t="shared" si="30"/>
        <v>461000</v>
      </c>
      <c r="I154" s="36" t="s">
        <v>207</v>
      </c>
      <c r="J154" s="26">
        <v>1</v>
      </c>
      <c r="K154" s="26">
        <v>1</v>
      </c>
      <c r="L154" s="26">
        <v>2</v>
      </c>
      <c r="M154" s="37">
        <v>3</v>
      </c>
      <c r="N154" s="25" t="s">
        <v>15</v>
      </c>
    </row>
    <row r="155" spans="1:14" s="7" customFormat="1" ht="19.149999999999999" customHeight="1" x14ac:dyDescent="0.2">
      <c r="A155" s="38"/>
      <c r="B155" s="38"/>
      <c r="C155" s="38"/>
      <c r="D155" s="28" t="s">
        <v>9</v>
      </c>
      <c r="E155" s="28"/>
      <c r="F155" s="22">
        <v>150000</v>
      </c>
      <c r="G155" s="23">
        <v>-52000</v>
      </c>
      <c r="H155" s="23">
        <f t="shared" ref="H155:H156" si="31">F155+G155</f>
        <v>98000</v>
      </c>
      <c r="I155" s="39"/>
      <c r="J155" s="29"/>
      <c r="K155" s="29"/>
      <c r="L155" s="29"/>
      <c r="M155" s="40"/>
      <c r="N155" s="25"/>
    </row>
    <row r="156" spans="1:14" s="7" customFormat="1" ht="19.149999999999999" customHeight="1" x14ac:dyDescent="0.2">
      <c r="A156" s="38"/>
      <c r="B156" s="38"/>
      <c r="C156" s="38"/>
      <c r="D156" s="62" t="s">
        <v>17</v>
      </c>
      <c r="E156" s="63"/>
      <c r="F156" s="22">
        <v>365000</v>
      </c>
      <c r="G156" s="23">
        <v>-2000</v>
      </c>
      <c r="H156" s="23">
        <f t="shared" si="31"/>
        <v>363000</v>
      </c>
      <c r="I156" s="42"/>
      <c r="J156" s="32"/>
      <c r="K156" s="32"/>
      <c r="L156" s="32"/>
      <c r="M156" s="43"/>
      <c r="N156" s="25"/>
    </row>
    <row r="157" spans="1:14" s="7" customFormat="1" ht="78.75" customHeight="1" x14ac:dyDescent="0.2">
      <c r="A157" s="20" t="s">
        <v>10</v>
      </c>
      <c r="B157" s="20" t="s">
        <v>11</v>
      </c>
      <c r="C157" s="20" t="s">
        <v>210</v>
      </c>
      <c r="D157" s="21" t="s">
        <v>13</v>
      </c>
      <c r="E157" s="21" t="s">
        <v>211</v>
      </c>
      <c r="F157" s="22">
        <f>F159+F158</f>
        <v>104000</v>
      </c>
      <c r="G157" s="22">
        <f t="shared" ref="G157:H157" si="32">G159+G158</f>
        <v>0</v>
      </c>
      <c r="H157" s="22">
        <f t="shared" si="32"/>
        <v>104000</v>
      </c>
      <c r="I157" s="36" t="s">
        <v>206</v>
      </c>
      <c r="J157" s="26">
        <v>0</v>
      </c>
      <c r="K157" s="26">
        <v>60</v>
      </c>
      <c r="L157" s="26">
        <v>40</v>
      </c>
      <c r="M157" s="37">
        <v>100</v>
      </c>
      <c r="N157" s="25" t="s">
        <v>15</v>
      </c>
    </row>
    <row r="158" spans="1:14" s="7" customFormat="1" ht="16.149999999999999" customHeight="1" x14ac:dyDescent="0.2">
      <c r="A158" s="20"/>
      <c r="B158" s="20"/>
      <c r="C158" s="20"/>
      <c r="D158" s="28" t="s">
        <v>9</v>
      </c>
      <c r="E158" s="28"/>
      <c r="F158" s="22">
        <v>104000</v>
      </c>
      <c r="G158" s="23">
        <v>0</v>
      </c>
      <c r="H158" s="23">
        <f>F158+G158</f>
        <v>104000</v>
      </c>
      <c r="I158" s="39"/>
      <c r="J158" s="29"/>
      <c r="K158" s="29"/>
      <c r="L158" s="29"/>
      <c r="M158" s="40"/>
      <c r="N158" s="25"/>
    </row>
    <row r="159" spans="1:14" s="7" customFormat="1" ht="15" customHeight="1" x14ac:dyDescent="0.2">
      <c r="A159" s="20"/>
      <c r="B159" s="20"/>
      <c r="C159" s="20"/>
      <c r="D159" s="28" t="s">
        <v>17</v>
      </c>
      <c r="E159" s="28"/>
      <c r="F159" s="22">
        <v>0</v>
      </c>
      <c r="G159" s="23">
        <v>0</v>
      </c>
      <c r="H159" s="23">
        <f>F159+G159</f>
        <v>0</v>
      </c>
      <c r="I159" s="42"/>
      <c r="J159" s="32"/>
      <c r="K159" s="32"/>
      <c r="L159" s="32"/>
      <c r="M159" s="43"/>
      <c r="N159" s="25"/>
    </row>
    <row r="160" spans="1:14" s="7" customFormat="1" ht="105.6" customHeight="1" x14ac:dyDescent="0.2">
      <c r="A160" s="41" t="s">
        <v>18</v>
      </c>
      <c r="B160" s="41" t="s">
        <v>32</v>
      </c>
      <c r="C160" s="41" t="s">
        <v>167</v>
      </c>
      <c r="D160" s="73" t="s">
        <v>98</v>
      </c>
      <c r="E160" s="73" t="s">
        <v>168</v>
      </c>
      <c r="F160" s="22">
        <f>SUM(F161)</f>
        <v>200000</v>
      </c>
      <c r="G160" s="23">
        <f>SUM(G161)</f>
        <v>0</v>
      </c>
      <c r="H160" s="23">
        <f>SUM(H161)</f>
        <v>200000</v>
      </c>
      <c r="I160" s="24" t="s">
        <v>195</v>
      </c>
      <c r="J160" s="25">
        <v>20</v>
      </c>
      <c r="K160" s="25">
        <v>20</v>
      </c>
      <c r="L160" s="25">
        <v>0</v>
      </c>
      <c r="M160" s="27">
        <v>20</v>
      </c>
      <c r="N160" s="25" t="s">
        <v>15</v>
      </c>
    </row>
    <row r="161" spans="1:14" s="7" customFormat="1" x14ac:dyDescent="0.2">
      <c r="A161" s="20"/>
      <c r="B161" s="20"/>
      <c r="C161" s="20"/>
      <c r="D161" s="57" t="s">
        <v>9</v>
      </c>
      <c r="E161" s="57"/>
      <c r="F161" s="22">
        <v>200000</v>
      </c>
      <c r="G161" s="23">
        <v>0</v>
      </c>
      <c r="H161" s="23">
        <f>F161+G161</f>
        <v>200000</v>
      </c>
      <c r="I161" s="24"/>
      <c r="J161" s="25"/>
      <c r="K161" s="25"/>
      <c r="L161" s="25"/>
      <c r="M161" s="27"/>
      <c r="N161" s="25"/>
    </row>
    <row r="162" spans="1:14" s="7" customFormat="1" ht="106.15" customHeight="1" x14ac:dyDescent="0.2">
      <c r="A162" s="41" t="s">
        <v>18</v>
      </c>
      <c r="B162" s="41" t="s">
        <v>32</v>
      </c>
      <c r="C162" s="41" t="s">
        <v>167</v>
      </c>
      <c r="D162" s="73" t="s">
        <v>98</v>
      </c>
      <c r="E162" s="73" t="s">
        <v>276</v>
      </c>
      <c r="F162" s="22">
        <f>F163</f>
        <v>100000</v>
      </c>
      <c r="G162" s="22">
        <f t="shared" ref="G162:H162" si="33">G163</f>
        <v>0</v>
      </c>
      <c r="H162" s="22">
        <f t="shared" si="33"/>
        <v>100000</v>
      </c>
      <c r="I162" s="36" t="s">
        <v>279</v>
      </c>
      <c r="J162" s="26">
        <v>0</v>
      </c>
      <c r="K162" s="26">
        <v>5</v>
      </c>
      <c r="L162" s="26">
        <v>-2</v>
      </c>
      <c r="M162" s="37">
        <v>3</v>
      </c>
      <c r="N162" s="25" t="s">
        <v>15</v>
      </c>
    </row>
    <row r="163" spans="1:14" s="7" customFormat="1" ht="29.45" customHeight="1" x14ac:dyDescent="0.2">
      <c r="A163" s="20"/>
      <c r="B163" s="20"/>
      <c r="C163" s="20"/>
      <c r="D163" s="55" t="s">
        <v>255</v>
      </c>
      <c r="E163" s="56"/>
      <c r="F163" s="22">
        <v>100000</v>
      </c>
      <c r="G163" s="23">
        <v>0</v>
      </c>
      <c r="H163" s="23">
        <f>F163+G163</f>
        <v>100000</v>
      </c>
      <c r="I163" s="42"/>
      <c r="J163" s="32"/>
      <c r="K163" s="32"/>
      <c r="L163" s="32"/>
      <c r="M163" s="43"/>
      <c r="N163" s="25"/>
    </row>
    <row r="164" spans="1:14" s="7" customFormat="1" ht="114.75" x14ac:dyDescent="0.2">
      <c r="A164" s="20" t="s">
        <v>83</v>
      </c>
      <c r="B164" s="20" t="s">
        <v>96</v>
      </c>
      <c r="C164" s="20" t="s">
        <v>97</v>
      </c>
      <c r="D164" s="21" t="s">
        <v>98</v>
      </c>
      <c r="E164" s="21" t="s">
        <v>99</v>
      </c>
      <c r="F164" s="22">
        <f>SUM(F165)</f>
        <v>100000</v>
      </c>
      <c r="G164" s="23">
        <f>SUM(G165)</f>
        <v>0</v>
      </c>
      <c r="H164" s="23">
        <f>SUM(H165)</f>
        <v>100000</v>
      </c>
      <c r="I164" s="24" t="s">
        <v>155</v>
      </c>
      <c r="J164" s="51">
        <v>30</v>
      </c>
      <c r="K164" s="25">
        <v>20</v>
      </c>
      <c r="L164" s="25">
        <v>0</v>
      </c>
      <c r="M164" s="27">
        <v>20</v>
      </c>
      <c r="N164" s="25" t="s">
        <v>15</v>
      </c>
    </row>
    <row r="165" spans="1:14" s="7" customFormat="1" x14ac:dyDescent="0.2">
      <c r="A165" s="20"/>
      <c r="B165" s="20"/>
      <c r="C165" s="20"/>
      <c r="D165" s="28" t="s">
        <v>9</v>
      </c>
      <c r="E165" s="28"/>
      <c r="F165" s="22">
        <v>100000</v>
      </c>
      <c r="G165" s="23">
        <v>0</v>
      </c>
      <c r="H165" s="23">
        <f>F165+G165</f>
        <v>100000</v>
      </c>
      <c r="I165" s="24"/>
      <c r="J165" s="51"/>
      <c r="K165" s="25"/>
      <c r="L165" s="25"/>
      <c r="M165" s="27"/>
      <c r="N165" s="25"/>
    </row>
    <row r="166" spans="1:14" s="7" customFormat="1" ht="109.15" customHeight="1" x14ac:dyDescent="0.2">
      <c r="A166" s="20" t="s">
        <v>83</v>
      </c>
      <c r="B166" s="20" t="s">
        <v>96</v>
      </c>
      <c r="C166" s="20" t="s">
        <v>100</v>
      </c>
      <c r="D166" s="21" t="s">
        <v>98</v>
      </c>
      <c r="E166" s="21" t="s">
        <v>101</v>
      </c>
      <c r="F166" s="22">
        <f>SUM(F167:F168)</f>
        <v>1200000</v>
      </c>
      <c r="G166" s="22">
        <f t="shared" ref="G166:H166" si="34">SUM(G167:G168)</f>
        <v>770000</v>
      </c>
      <c r="H166" s="22">
        <f t="shared" si="34"/>
        <v>1970000</v>
      </c>
      <c r="I166" s="36" t="s">
        <v>156</v>
      </c>
      <c r="J166" s="26">
        <v>1400</v>
      </c>
      <c r="K166" s="26">
        <v>1400</v>
      </c>
      <c r="L166" s="26">
        <v>890</v>
      </c>
      <c r="M166" s="37">
        <v>2290</v>
      </c>
      <c r="N166" s="25" t="s">
        <v>15</v>
      </c>
    </row>
    <row r="167" spans="1:14" s="7" customFormat="1" ht="15" customHeight="1" x14ac:dyDescent="0.2">
      <c r="A167" s="20"/>
      <c r="B167" s="20"/>
      <c r="C167" s="20"/>
      <c r="D167" s="28" t="s">
        <v>9</v>
      </c>
      <c r="E167" s="28"/>
      <c r="F167" s="22">
        <v>700000</v>
      </c>
      <c r="G167" s="23">
        <v>1270000</v>
      </c>
      <c r="H167" s="23">
        <f>F167+G167</f>
        <v>1970000</v>
      </c>
      <c r="I167" s="39"/>
      <c r="J167" s="29"/>
      <c r="K167" s="29"/>
      <c r="L167" s="29"/>
      <c r="M167" s="40"/>
      <c r="N167" s="25"/>
    </row>
    <row r="168" spans="1:14" s="7" customFormat="1" ht="26.25" customHeight="1" x14ac:dyDescent="0.2">
      <c r="A168" s="20"/>
      <c r="B168" s="20"/>
      <c r="C168" s="20"/>
      <c r="D168" s="28" t="s">
        <v>255</v>
      </c>
      <c r="E168" s="28"/>
      <c r="F168" s="22">
        <v>500000</v>
      </c>
      <c r="G168" s="23">
        <v>-500000</v>
      </c>
      <c r="H168" s="23">
        <f>F168+G168</f>
        <v>0</v>
      </c>
      <c r="I168" s="42"/>
      <c r="J168" s="32"/>
      <c r="K168" s="32"/>
      <c r="L168" s="32"/>
      <c r="M168" s="43"/>
      <c r="N168" s="25"/>
    </row>
    <row r="169" spans="1:14" s="7" customFormat="1" ht="102" customHeight="1" x14ac:dyDescent="0.2">
      <c r="A169" s="20" t="s">
        <v>18</v>
      </c>
      <c r="B169" s="20" t="s">
        <v>51</v>
      </c>
      <c r="C169" s="20" t="s">
        <v>100</v>
      </c>
      <c r="D169" s="21" t="s">
        <v>52</v>
      </c>
      <c r="E169" s="21" t="s">
        <v>263</v>
      </c>
      <c r="F169" s="22">
        <f>F170+F171+F172</f>
        <v>70000</v>
      </c>
      <c r="G169" s="22">
        <f t="shared" ref="G169:H169" si="35">G170+G171+G172</f>
        <v>78200</v>
      </c>
      <c r="H169" s="22">
        <f t="shared" si="35"/>
        <v>148200</v>
      </c>
      <c r="I169" s="36" t="s">
        <v>280</v>
      </c>
      <c r="J169" s="26">
        <v>0</v>
      </c>
      <c r="K169" s="26">
        <v>30</v>
      </c>
      <c r="L169" s="26">
        <v>30</v>
      </c>
      <c r="M169" s="37">
        <v>60</v>
      </c>
      <c r="N169" s="25" t="s">
        <v>15</v>
      </c>
    </row>
    <row r="170" spans="1:14" s="7" customFormat="1" x14ac:dyDescent="0.2">
      <c r="A170" s="20"/>
      <c r="B170" s="20"/>
      <c r="C170" s="20"/>
      <c r="D170" s="30" t="s">
        <v>9</v>
      </c>
      <c r="E170" s="31"/>
      <c r="F170" s="22">
        <v>0</v>
      </c>
      <c r="G170" s="22">
        <v>90000</v>
      </c>
      <c r="H170" s="23">
        <f>F170+G170</f>
        <v>90000</v>
      </c>
      <c r="I170" s="39"/>
      <c r="J170" s="29"/>
      <c r="K170" s="29"/>
      <c r="L170" s="29"/>
      <c r="M170" s="40"/>
      <c r="N170" s="25"/>
    </row>
    <row r="171" spans="1:14" s="7" customFormat="1" ht="14.45" customHeight="1" x14ac:dyDescent="0.2">
      <c r="A171" s="20"/>
      <c r="B171" s="20"/>
      <c r="C171" s="20"/>
      <c r="D171" s="30" t="s">
        <v>16</v>
      </c>
      <c r="E171" s="31"/>
      <c r="F171" s="22">
        <v>50800</v>
      </c>
      <c r="G171" s="23">
        <v>-11800</v>
      </c>
      <c r="H171" s="23">
        <f t="shared" ref="H171:H172" si="36">F171+G171</f>
        <v>39000</v>
      </c>
      <c r="I171" s="39"/>
      <c r="J171" s="29"/>
      <c r="K171" s="29"/>
      <c r="L171" s="29"/>
      <c r="M171" s="40"/>
      <c r="N171" s="25"/>
    </row>
    <row r="172" spans="1:14" s="7" customFormat="1" ht="28.15" customHeight="1" x14ac:dyDescent="0.2">
      <c r="A172" s="20"/>
      <c r="B172" s="20"/>
      <c r="C172" s="20"/>
      <c r="D172" s="111" t="s">
        <v>227</v>
      </c>
      <c r="E172" s="112"/>
      <c r="F172" s="22">
        <v>19200</v>
      </c>
      <c r="G172" s="23">
        <v>0</v>
      </c>
      <c r="H172" s="23">
        <f t="shared" si="36"/>
        <v>19200</v>
      </c>
      <c r="I172" s="42"/>
      <c r="J172" s="32"/>
      <c r="K172" s="32"/>
      <c r="L172" s="32"/>
      <c r="M172" s="43"/>
      <c r="N172" s="25"/>
    </row>
    <row r="173" spans="1:14" s="7" customFormat="1" ht="106.15" customHeight="1" x14ac:dyDescent="0.2">
      <c r="A173" s="20" t="s">
        <v>83</v>
      </c>
      <c r="B173" s="20" t="s">
        <v>96</v>
      </c>
      <c r="C173" s="20" t="s">
        <v>102</v>
      </c>
      <c r="D173" s="21" t="s">
        <v>98</v>
      </c>
      <c r="E173" s="21" t="s">
        <v>103</v>
      </c>
      <c r="F173" s="22">
        <f>SUM(F174:F175)</f>
        <v>680000</v>
      </c>
      <c r="G173" s="22">
        <f t="shared" ref="G173:H173" si="37">SUM(G174:G175)</f>
        <v>0</v>
      </c>
      <c r="H173" s="22">
        <f t="shared" si="37"/>
        <v>680000</v>
      </c>
      <c r="I173" s="44" t="s">
        <v>157</v>
      </c>
      <c r="J173" s="113">
        <v>90</v>
      </c>
      <c r="K173" s="45">
        <v>100</v>
      </c>
      <c r="L173" s="45">
        <v>0</v>
      </c>
      <c r="M173" s="46">
        <v>100</v>
      </c>
      <c r="N173" s="25" t="s">
        <v>15</v>
      </c>
    </row>
    <row r="174" spans="1:14" s="7" customFormat="1" ht="15" customHeight="1" x14ac:dyDescent="0.2">
      <c r="A174" s="20"/>
      <c r="B174" s="20"/>
      <c r="C174" s="20"/>
      <c r="D174" s="28" t="s">
        <v>9</v>
      </c>
      <c r="E174" s="28"/>
      <c r="F174" s="22">
        <v>680000</v>
      </c>
      <c r="G174" s="23">
        <v>-60000</v>
      </c>
      <c r="H174" s="23">
        <f>F174+G174</f>
        <v>620000</v>
      </c>
      <c r="I174" s="36" t="s">
        <v>264</v>
      </c>
      <c r="J174" s="104">
        <v>0</v>
      </c>
      <c r="K174" s="26">
        <v>8</v>
      </c>
      <c r="L174" s="26">
        <v>0</v>
      </c>
      <c r="M174" s="37">
        <v>8</v>
      </c>
      <c r="N174" s="25"/>
    </row>
    <row r="175" spans="1:14" s="7" customFormat="1" ht="27" customHeight="1" x14ac:dyDescent="0.2">
      <c r="A175" s="20"/>
      <c r="B175" s="20"/>
      <c r="C175" s="20"/>
      <c r="D175" s="48" t="s">
        <v>255</v>
      </c>
      <c r="E175" s="54"/>
      <c r="F175" s="22">
        <v>0</v>
      </c>
      <c r="G175" s="23">
        <v>60000</v>
      </c>
      <c r="H175" s="23">
        <f>F175+G175</f>
        <v>60000</v>
      </c>
      <c r="I175" s="42"/>
      <c r="J175" s="101"/>
      <c r="K175" s="32"/>
      <c r="L175" s="32"/>
      <c r="M175" s="43"/>
      <c r="N175" s="25"/>
    </row>
    <row r="176" spans="1:14" s="7" customFormat="1" ht="118.9" customHeight="1" x14ac:dyDescent="0.2">
      <c r="A176" s="114" t="s">
        <v>83</v>
      </c>
      <c r="B176" s="20" t="s">
        <v>96</v>
      </c>
      <c r="C176" s="20" t="s">
        <v>104</v>
      </c>
      <c r="D176" s="21" t="s">
        <v>98</v>
      </c>
      <c r="E176" s="68" t="s">
        <v>229</v>
      </c>
      <c r="F176" s="115">
        <f>SUM(F177:F178)</f>
        <v>1873</v>
      </c>
      <c r="G176" s="115">
        <f t="shared" ref="G176:H176" si="38">SUM(G177:G178)</f>
        <v>0</v>
      </c>
      <c r="H176" s="115">
        <f t="shared" si="38"/>
        <v>1873</v>
      </c>
      <c r="I176" s="24" t="s">
        <v>105</v>
      </c>
      <c r="J176" s="51">
        <v>12</v>
      </c>
      <c r="K176" s="51">
        <v>15</v>
      </c>
      <c r="L176" s="51">
        <v>0</v>
      </c>
      <c r="M176" s="52">
        <v>15</v>
      </c>
      <c r="N176" s="25" t="s">
        <v>15</v>
      </c>
    </row>
    <row r="177" spans="1:14" s="7" customFormat="1" ht="13.9" customHeight="1" x14ac:dyDescent="0.2">
      <c r="A177" s="114"/>
      <c r="B177" s="20"/>
      <c r="C177" s="20"/>
      <c r="D177" s="116" t="s">
        <v>17</v>
      </c>
      <c r="E177" s="117"/>
      <c r="F177" s="115">
        <v>0</v>
      </c>
      <c r="G177" s="115">
        <v>0</v>
      </c>
      <c r="H177" s="23">
        <v>0</v>
      </c>
      <c r="I177" s="24"/>
      <c r="J177" s="51"/>
      <c r="K177" s="51"/>
      <c r="L177" s="51"/>
      <c r="M177" s="52"/>
      <c r="N177" s="25"/>
    </row>
    <row r="178" spans="1:14" s="7" customFormat="1" x14ac:dyDescent="0.2">
      <c r="A178" s="114"/>
      <c r="B178" s="20"/>
      <c r="C178" s="20"/>
      <c r="D178" s="71" t="s">
        <v>256</v>
      </c>
      <c r="E178" s="71"/>
      <c r="F178" s="115">
        <v>1873</v>
      </c>
      <c r="G178" s="115">
        <v>0</v>
      </c>
      <c r="H178" s="23">
        <f>F178+G178</f>
        <v>1873</v>
      </c>
      <c r="I178" s="24"/>
      <c r="J178" s="51"/>
      <c r="K178" s="51"/>
      <c r="L178" s="51"/>
      <c r="M178" s="52"/>
      <c r="N178" s="25"/>
    </row>
    <row r="179" spans="1:14" s="7" customFormat="1" ht="109.9" customHeight="1" x14ac:dyDescent="0.2">
      <c r="A179" s="35" t="s">
        <v>83</v>
      </c>
      <c r="B179" s="35" t="s">
        <v>96</v>
      </c>
      <c r="C179" s="35" t="s">
        <v>104</v>
      </c>
      <c r="D179" s="118" t="s">
        <v>98</v>
      </c>
      <c r="E179" s="68" t="s">
        <v>285</v>
      </c>
      <c r="F179" s="69">
        <f>F180</f>
        <v>0</v>
      </c>
      <c r="G179" s="69">
        <f t="shared" ref="G179:H179" si="39">G180</f>
        <v>91000</v>
      </c>
      <c r="H179" s="69">
        <f t="shared" si="39"/>
        <v>91000</v>
      </c>
      <c r="I179" s="36" t="s">
        <v>105</v>
      </c>
      <c r="J179" s="26">
        <v>0</v>
      </c>
      <c r="K179" s="26">
        <v>0</v>
      </c>
      <c r="L179" s="26">
        <v>10</v>
      </c>
      <c r="M179" s="37">
        <v>10</v>
      </c>
      <c r="N179" s="25" t="s">
        <v>15</v>
      </c>
    </row>
    <row r="180" spans="1:14" s="7" customFormat="1" x14ac:dyDescent="0.2">
      <c r="A180" s="41"/>
      <c r="B180" s="41"/>
      <c r="C180" s="41"/>
      <c r="D180" s="71" t="s">
        <v>17</v>
      </c>
      <c r="E180" s="71"/>
      <c r="F180" s="69">
        <v>0</v>
      </c>
      <c r="G180" s="69">
        <v>91000</v>
      </c>
      <c r="H180" s="23">
        <f>F180+G180</f>
        <v>91000</v>
      </c>
      <c r="I180" s="42"/>
      <c r="J180" s="32"/>
      <c r="K180" s="32"/>
      <c r="L180" s="32"/>
      <c r="M180" s="43"/>
      <c r="N180" s="25"/>
    </row>
    <row r="181" spans="1:14" s="7" customFormat="1" ht="82.15" customHeight="1" x14ac:dyDescent="0.2">
      <c r="A181" s="114" t="s">
        <v>18</v>
      </c>
      <c r="B181" s="20" t="s">
        <v>51</v>
      </c>
      <c r="C181" s="20" t="s">
        <v>169</v>
      </c>
      <c r="D181" s="21" t="s">
        <v>75</v>
      </c>
      <c r="E181" s="68" t="s">
        <v>170</v>
      </c>
      <c r="F181" s="69">
        <f>SUM(F182:F183)</f>
        <v>100000</v>
      </c>
      <c r="G181" s="69">
        <f t="shared" ref="G181:H181" si="40">SUM(G182:G183)</f>
        <v>0</v>
      </c>
      <c r="H181" s="69">
        <f t="shared" si="40"/>
        <v>100000</v>
      </c>
      <c r="I181" s="24" t="s">
        <v>233</v>
      </c>
      <c r="J181" s="25">
        <v>15</v>
      </c>
      <c r="K181" s="25">
        <v>20</v>
      </c>
      <c r="L181" s="25">
        <v>0</v>
      </c>
      <c r="M181" s="27">
        <v>20</v>
      </c>
      <c r="N181" s="25" t="s">
        <v>15</v>
      </c>
    </row>
    <row r="182" spans="1:14" s="7" customFormat="1" x14ac:dyDescent="0.2">
      <c r="A182" s="114"/>
      <c r="B182" s="20"/>
      <c r="C182" s="20"/>
      <c r="D182" s="71" t="s">
        <v>9</v>
      </c>
      <c r="E182" s="71"/>
      <c r="F182" s="69">
        <v>100000</v>
      </c>
      <c r="G182" s="69">
        <v>-100000</v>
      </c>
      <c r="H182" s="23">
        <f>F182+G182</f>
        <v>0</v>
      </c>
      <c r="I182" s="24"/>
      <c r="J182" s="25"/>
      <c r="K182" s="25"/>
      <c r="L182" s="25"/>
      <c r="M182" s="27"/>
      <c r="N182" s="25"/>
    </row>
    <row r="183" spans="1:14" s="7" customFormat="1" ht="30.6" customHeight="1" x14ac:dyDescent="0.2">
      <c r="A183" s="114"/>
      <c r="B183" s="20"/>
      <c r="C183" s="20"/>
      <c r="D183" s="48" t="s">
        <v>255</v>
      </c>
      <c r="E183" s="54"/>
      <c r="F183" s="119">
        <v>0</v>
      </c>
      <c r="G183" s="69">
        <v>100000</v>
      </c>
      <c r="H183" s="23">
        <f>F183+G183</f>
        <v>100000</v>
      </c>
      <c r="I183" s="24"/>
      <c r="J183" s="25"/>
      <c r="K183" s="25"/>
      <c r="L183" s="25"/>
      <c r="M183" s="27"/>
      <c r="N183" s="25"/>
    </row>
    <row r="184" spans="1:14" s="7" customFormat="1" ht="120" customHeight="1" x14ac:dyDescent="0.2">
      <c r="A184" s="20" t="s">
        <v>10</v>
      </c>
      <c r="B184" s="20" t="s">
        <v>57</v>
      </c>
      <c r="C184" s="20" t="s">
        <v>106</v>
      </c>
      <c r="D184" s="21" t="s">
        <v>107</v>
      </c>
      <c r="E184" s="21" t="s">
        <v>108</v>
      </c>
      <c r="F184" s="22">
        <f>SUM(F185:F189)</f>
        <v>4403938</v>
      </c>
      <c r="G184" s="22">
        <f t="shared" ref="G184:H184" si="41">SUM(G185:G189)</f>
        <v>2080000</v>
      </c>
      <c r="H184" s="22">
        <f t="shared" si="41"/>
        <v>6483938</v>
      </c>
      <c r="I184" s="24" t="s">
        <v>158</v>
      </c>
      <c r="J184" s="25">
        <v>413</v>
      </c>
      <c r="K184" s="25">
        <v>413</v>
      </c>
      <c r="L184" s="25">
        <v>0</v>
      </c>
      <c r="M184" s="27">
        <v>413</v>
      </c>
      <c r="N184" s="25" t="s">
        <v>15</v>
      </c>
    </row>
    <row r="185" spans="1:14" s="7" customFormat="1" x14ac:dyDescent="0.2">
      <c r="A185" s="20"/>
      <c r="B185" s="20"/>
      <c r="C185" s="20"/>
      <c r="D185" s="28" t="s">
        <v>9</v>
      </c>
      <c r="E185" s="28"/>
      <c r="F185" s="22">
        <v>157000</v>
      </c>
      <c r="G185" s="23">
        <v>1133000</v>
      </c>
      <c r="H185" s="23">
        <f t="shared" ref="H185:H189" si="42">F185+G185</f>
        <v>1290000</v>
      </c>
      <c r="I185" s="24"/>
      <c r="J185" s="25"/>
      <c r="K185" s="25"/>
      <c r="L185" s="25"/>
      <c r="M185" s="27"/>
      <c r="N185" s="25"/>
    </row>
    <row r="186" spans="1:14" s="7" customFormat="1" x14ac:dyDescent="0.2">
      <c r="A186" s="20"/>
      <c r="B186" s="20"/>
      <c r="C186" s="20"/>
      <c r="D186" s="28" t="s">
        <v>255</v>
      </c>
      <c r="E186" s="28"/>
      <c r="F186" s="22">
        <v>1914288</v>
      </c>
      <c r="G186" s="23">
        <v>2447000</v>
      </c>
      <c r="H186" s="23">
        <f t="shared" si="42"/>
        <v>4361288</v>
      </c>
      <c r="I186" s="24"/>
      <c r="J186" s="25"/>
      <c r="K186" s="25"/>
      <c r="L186" s="25"/>
      <c r="M186" s="27"/>
      <c r="N186" s="25"/>
    </row>
    <row r="187" spans="1:14" s="7" customFormat="1" ht="15" customHeight="1" x14ac:dyDescent="0.2">
      <c r="A187" s="20"/>
      <c r="B187" s="20"/>
      <c r="C187" s="20"/>
      <c r="D187" s="30" t="s">
        <v>16</v>
      </c>
      <c r="E187" s="31"/>
      <c r="F187" s="22">
        <v>351500</v>
      </c>
      <c r="G187" s="23">
        <v>0</v>
      </c>
      <c r="H187" s="23">
        <f t="shared" si="42"/>
        <v>351500</v>
      </c>
      <c r="I187" s="24"/>
      <c r="J187" s="25"/>
      <c r="K187" s="25"/>
      <c r="L187" s="25"/>
      <c r="M187" s="27"/>
      <c r="N187" s="25"/>
    </row>
    <row r="188" spans="1:14" s="7" customFormat="1" ht="28.9" customHeight="1" x14ac:dyDescent="0.2">
      <c r="A188" s="20"/>
      <c r="B188" s="20"/>
      <c r="C188" s="20"/>
      <c r="D188" s="30" t="s">
        <v>227</v>
      </c>
      <c r="E188" s="31"/>
      <c r="F188" s="22">
        <v>481150</v>
      </c>
      <c r="G188" s="23">
        <v>0</v>
      </c>
      <c r="H188" s="23">
        <f t="shared" si="42"/>
        <v>481150</v>
      </c>
      <c r="I188" s="24"/>
      <c r="J188" s="25"/>
      <c r="K188" s="25"/>
      <c r="L188" s="25"/>
      <c r="M188" s="27"/>
      <c r="N188" s="25"/>
    </row>
    <row r="189" spans="1:14" s="7" customFormat="1" ht="15" customHeight="1" x14ac:dyDescent="0.2">
      <c r="A189" s="20"/>
      <c r="B189" s="20"/>
      <c r="C189" s="20"/>
      <c r="D189" s="28" t="s">
        <v>17</v>
      </c>
      <c r="E189" s="28"/>
      <c r="F189" s="22">
        <v>1500000</v>
      </c>
      <c r="G189" s="23">
        <v>-1500000</v>
      </c>
      <c r="H189" s="23">
        <f t="shared" si="42"/>
        <v>0</v>
      </c>
      <c r="I189" s="24"/>
      <c r="J189" s="25"/>
      <c r="K189" s="25"/>
      <c r="L189" s="25"/>
      <c r="M189" s="27"/>
      <c r="N189" s="25"/>
    </row>
    <row r="190" spans="1:14" s="7" customFormat="1" x14ac:dyDescent="0.2">
      <c r="A190" s="20" t="s">
        <v>10</v>
      </c>
      <c r="B190" s="20" t="s">
        <v>11</v>
      </c>
      <c r="C190" s="20" t="s">
        <v>106</v>
      </c>
      <c r="D190" s="20" t="s">
        <v>13</v>
      </c>
      <c r="E190" s="20" t="s">
        <v>109</v>
      </c>
      <c r="F190" s="33">
        <f>SUM(F192:F192)</f>
        <v>1000000</v>
      </c>
      <c r="G190" s="33">
        <f>SUM(G192:G192)</f>
        <v>-1000000</v>
      </c>
      <c r="H190" s="33">
        <f>SUM(H192:H192)</f>
        <v>0</v>
      </c>
      <c r="I190" s="24" t="s">
        <v>159</v>
      </c>
      <c r="J190" s="25">
        <v>0</v>
      </c>
      <c r="K190" s="25">
        <v>100</v>
      </c>
      <c r="L190" s="25">
        <v>-100</v>
      </c>
      <c r="M190" s="27">
        <v>0</v>
      </c>
      <c r="N190" s="25" t="s">
        <v>15</v>
      </c>
    </row>
    <row r="191" spans="1:14" s="7" customFormat="1" ht="63.6" customHeight="1" x14ac:dyDescent="0.2">
      <c r="A191" s="20"/>
      <c r="B191" s="20"/>
      <c r="C191" s="20"/>
      <c r="D191" s="20"/>
      <c r="E191" s="20"/>
      <c r="F191" s="33"/>
      <c r="G191" s="33"/>
      <c r="H191" s="33"/>
      <c r="I191" s="24"/>
      <c r="J191" s="25"/>
      <c r="K191" s="25"/>
      <c r="L191" s="25"/>
      <c r="M191" s="27"/>
      <c r="N191" s="25"/>
    </row>
    <row r="192" spans="1:14" s="7" customFormat="1" ht="18.75" customHeight="1" x14ac:dyDescent="0.2">
      <c r="A192" s="35"/>
      <c r="B192" s="35"/>
      <c r="C192" s="35"/>
      <c r="D192" s="92" t="s">
        <v>17</v>
      </c>
      <c r="E192" s="92"/>
      <c r="F192" s="61">
        <v>1000000</v>
      </c>
      <c r="G192" s="64">
        <v>-1000000</v>
      </c>
      <c r="H192" s="64">
        <f>F192+G192</f>
        <v>0</v>
      </c>
      <c r="I192" s="36"/>
      <c r="J192" s="26"/>
      <c r="K192" s="26"/>
      <c r="L192" s="26"/>
      <c r="M192" s="37"/>
      <c r="N192" s="26"/>
    </row>
    <row r="193" spans="1:14" s="8" customFormat="1" ht="50.45" customHeight="1" x14ac:dyDescent="0.2">
      <c r="A193" s="20" t="s">
        <v>10</v>
      </c>
      <c r="B193" s="20" t="s">
        <v>29</v>
      </c>
      <c r="C193" s="20" t="s">
        <v>106</v>
      </c>
      <c r="D193" s="20" t="s">
        <v>29</v>
      </c>
      <c r="E193" s="20" t="s">
        <v>110</v>
      </c>
      <c r="F193" s="33">
        <f>SUM(F195:F197)</f>
        <v>578000</v>
      </c>
      <c r="G193" s="33">
        <f t="shared" ref="G193:H193" si="43">SUM(G195:G197)</f>
        <v>-120000</v>
      </c>
      <c r="H193" s="33">
        <f t="shared" si="43"/>
        <v>458000</v>
      </c>
      <c r="I193" s="44" t="s">
        <v>111</v>
      </c>
      <c r="J193" s="45">
        <v>1</v>
      </c>
      <c r="K193" s="45">
        <v>1</v>
      </c>
      <c r="L193" s="45">
        <v>0</v>
      </c>
      <c r="M193" s="45">
        <v>1</v>
      </c>
      <c r="N193" s="25" t="s">
        <v>15</v>
      </c>
    </row>
    <row r="194" spans="1:14" s="8" customFormat="1" ht="28.9" customHeight="1" x14ac:dyDescent="0.2">
      <c r="A194" s="20"/>
      <c r="B194" s="20"/>
      <c r="C194" s="20"/>
      <c r="D194" s="20"/>
      <c r="E194" s="20"/>
      <c r="F194" s="33"/>
      <c r="G194" s="33"/>
      <c r="H194" s="33"/>
      <c r="I194" s="24" t="s">
        <v>112</v>
      </c>
      <c r="J194" s="25">
        <v>0</v>
      </c>
      <c r="K194" s="25">
        <v>0</v>
      </c>
      <c r="L194" s="25">
        <v>0</v>
      </c>
      <c r="M194" s="25">
        <v>0</v>
      </c>
      <c r="N194" s="25"/>
    </row>
    <row r="195" spans="1:14" s="8" customFormat="1" x14ac:dyDescent="0.2">
      <c r="A195" s="20"/>
      <c r="B195" s="20"/>
      <c r="C195" s="20"/>
      <c r="D195" s="28" t="s">
        <v>9</v>
      </c>
      <c r="E195" s="28"/>
      <c r="F195" s="22">
        <v>120000</v>
      </c>
      <c r="G195" s="23">
        <v>-120000</v>
      </c>
      <c r="H195" s="23">
        <f>F195+G195</f>
        <v>0</v>
      </c>
      <c r="I195" s="24"/>
      <c r="J195" s="25"/>
      <c r="K195" s="25"/>
      <c r="L195" s="25"/>
      <c r="M195" s="25"/>
      <c r="N195" s="25"/>
    </row>
    <row r="196" spans="1:14" s="8" customFormat="1" ht="28.9" customHeight="1" x14ac:dyDescent="0.2">
      <c r="A196" s="20"/>
      <c r="B196" s="20"/>
      <c r="C196" s="20"/>
      <c r="D196" s="48" t="s">
        <v>255</v>
      </c>
      <c r="E196" s="54"/>
      <c r="F196" s="120">
        <v>0</v>
      </c>
      <c r="G196" s="23">
        <v>0</v>
      </c>
      <c r="H196" s="23">
        <f t="shared" ref="H196:H197" si="44">F196+G196</f>
        <v>0</v>
      </c>
      <c r="I196" s="24"/>
      <c r="J196" s="25"/>
      <c r="K196" s="25"/>
      <c r="L196" s="25"/>
      <c r="M196" s="25"/>
      <c r="N196" s="25"/>
    </row>
    <row r="197" spans="1:14" s="8" customFormat="1" ht="13.9" customHeight="1" x14ac:dyDescent="0.2">
      <c r="A197" s="20"/>
      <c r="B197" s="20"/>
      <c r="C197" s="20"/>
      <c r="D197" s="28" t="s">
        <v>17</v>
      </c>
      <c r="E197" s="28"/>
      <c r="F197" s="22">
        <v>458000</v>
      </c>
      <c r="G197" s="23">
        <v>0</v>
      </c>
      <c r="H197" s="23">
        <f t="shared" si="44"/>
        <v>458000</v>
      </c>
      <c r="I197" s="24"/>
      <c r="J197" s="25"/>
      <c r="K197" s="25"/>
      <c r="L197" s="25"/>
      <c r="M197" s="25"/>
      <c r="N197" s="25"/>
    </row>
    <row r="198" spans="1:14" s="7" customFormat="1" ht="59.45" customHeight="1" x14ac:dyDescent="0.2">
      <c r="A198" s="20" t="s">
        <v>10</v>
      </c>
      <c r="B198" s="20" t="s">
        <v>113</v>
      </c>
      <c r="C198" s="20" t="s">
        <v>106</v>
      </c>
      <c r="D198" s="20" t="s">
        <v>29</v>
      </c>
      <c r="E198" s="20" t="s">
        <v>196</v>
      </c>
      <c r="F198" s="33">
        <f>SUM(F200:F202)</f>
        <v>699000</v>
      </c>
      <c r="G198" s="33">
        <f t="shared" ref="G198:H198" si="45">SUM(G200:G202)</f>
        <v>-4895</v>
      </c>
      <c r="H198" s="33">
        <f t="shared" si="45"/>
        <v>694105</v>
      </c>
      <c r="I198" s="36" t="s">
        <v>234</v>
      </c>
      <c r="J198" s="26">
        <v>0</v>
      </c>
      <c r="K198" s="26">
        <v>71.77</v>
      </c>
      <c r="L198" s="26">
        <v>0</v>
      </c>
      <c r="M198" s="37">
        <v>71.77</v>
      </c>
      <c r="N198" s="25" t="s">
        <v>15</v>
      </c>
    </row>
    <row r="199" spans="1:14" s="7" customFormat="1" ht="14.45" customHeight="1" x14ac:dyDescent="0.2">
      <c r="A199" s="20"/>
      <c r="B199" s="20"/>
      <c r="C199" s="20"/>
      <c r="D199" s="20"/>
      <c r="E199" s="20"/>
      <c r="F199" s="33"/>
      <c r="G199" s="33"/>
      <c r="H199" s="33"/>
      <c r="I199" s="39"/>
      <c r="J199" s="29"/>
      <c r="K199" s="29"/>
      <c r="L199" s="29"/>
      <c r="M199" s="40"/>
      <c r="N199" s="25"/>
    </row>
    <row r="200" spans="1:14" s="7" customFormat="1" ht="15.6" customHeight="1" x14ac:dyDescent="0.2">
      <c r="A200" s="20"/>
      <c r="B200" s="20"/>
      <c r="C200" s="20"/>
      <c r="D200" s="28" t="s">
        <v>9</v>
      </c>
      <c r="E200" s="28"/>
      <c r="F200" s="22">
        <v>273000</v>
      </c>
      <c r="G200" s="22">
        <v>8500</v>
      </c>
      <c r="H200" s="23">
        <f>F200+G200</f>
        <v>281500</v>
      </c>
      <c r="I200" s="39"/>
      <c r="J200" s="29"/>
      <c r="K200" s="29"/>
      <c r="L200" s="29"/>
      <c r="M200" s="40"/>
      <c r="N200" s="25"/>
    </row>
    <row r="201" spans="1:14" s="7" customFormat="1" ht="13.9" customHeight="1" x14ac:dyDescent="0.2">
      <c r="A201" s="20"/>
      <c r="B201" s="20"/>
      <c r="C201" s="20"/>
      <c r="D201" s="28" t="s">
        <v>17</v>
      </c>
      <c r="E201" s="28"/>
      <c r="F201" s="22">
        <v>317445</v>
      </c>
      <c r="G201" s="22">
        <v>-13395</v>
      </c>
      <c r="H201" s="23">
        <f>F201+G201</f>
        <v>304050</v>
      </c>
      <c r="I201" s="39"/>
      <c r="J201" s="29"/>
      <c r="K201" s="29"/>
      <c r="L201" s="29"/>
      <c r="M201" s="40"/>
      <c r="N201" s="25"/>
    </row>
    <row r="202" spans="1:14" s="7" customFormat="1" ht="28.9" customHeight="1" x14ac:dyDescent="0.2">
      <c r="A202" s="20"/>
      <c r="B202" s="20"/>
      <c r="C202" s="20"/>
      <c r="D202" s="48" t="s">
        <v>256</v>
      </c>
      <c r="E202" s="54"/>
      <c r="F202" s="22">
        <v>108555</v>
      </c>
      <c r="G202" s="22">
        <v>0</v>
      </c>
      <c r="H202" s="23">
        <f>F202+G202</f>
        <v>108555</v>
      </c>
      <c r="I202" s="42"/>
      <c r="J202" s="32"/>
      <c r="K202" s="32"/>
      <c r="L202" s="32"/>
      <c r="M202" s="43"/>
      <c r="N202" s="25"/>
    </row>
    <row r="203" spans="1:14" s="7" customFormat="1" ht="72" customHeight="1" x14ac:dyDescent="0.2">
      <c r="A203" s="20" t="s">
        <v>10</v>
      </c>
      <c r="B203" s="20" t="s">
        <v>113</v>
      </c>
      <c r="C203" s="20" t="s">
        <v>106</v>
      </c>
      <c r="D203" s="20" t="s">
        <v>29</v>
      </c>
      <c r="E203" s="20" t="s">
        <v>172</v>
      </c>
      <c r="F203" s="33">
        <f>SUM(F205:F206)</f>
        <v>40000</v>
      </c>
      <c r="G203" s="33">
        <f t="shared" ref="G203:H203" si="46">SUM(G205:G206)</f>
        <v>0</v>
      </c>
      <c r="H203" s="33">
        <f t="shared" si="46"/>
        <v>40000</v>
      </c>
      <c r="I203" s="36" t="s">
        <v>234</v>
      </c>
      <c r="J203" s="26">
        <v>0</v>
      </c>
      <c r="K203" s="26">
        <v>54.08</v>
      </c>
      <c r="L203" s="26">
        <v>0</v>
      </c>
      <c r="M203" s="37">
        <v>54.08</v>
      </c>
      <c r="N203" s="25" t="s">
        <v>15</v>
      </c>
    </row>
    <row r="204" spans="1:14" s="7" customFormat="1" ht="18.600000000000001" customHeight="1" x14ac:dyDescent="0.2">
      <c r="A204" s="20"/>
      <c r="B204" s="20"/>
      <c r="C204" s="20"/>
      <c r="D204" s="20"/>
      <c r="E204" s="20"/>
      <c r="F204" s="33"/>
      <c r="G204" s="33"/>
      <c r="H204" s="33"/>
      <c r="I204" s="39"/>
      <c r="J204" s="29"/>
      <c r="K204" s="29"/>
      <c r="L204" s="29"/>
      <c r="M204" s="40"/>
      <c r="N204" s="25"/>
    </row>
    <row r="205" spans="1:14" s="7" customFormat="1" ht="13.9" customHeight="1" x14ac:dyDescent="0.2">
      <c r="A205" s="20"/>
      <c r="B205" s="20"/>
      <c r="C205" s="20"/>
      <c r="D205" s="28" t="s">
        <v>9</v>
      </c>
      <c r="E205" s="28"/>
      <c r="F205" s="22">
        <v>11000</v>
      </c>
      <c r="G205" s="22">
        <v>0</v>
      </c>
      <c r="H205" s="23">
        <f>F205+G205</f>
        <v>11000</v>
      </c>
      <c r="I205" s="39"/>
      <c r="J205" s="29"/>
      <c r="K205" s="29"/>
      <c r="L205" s="29"/>
      <c r="M205" s="40"/>
      <c r="N205" s="25"/>
    </row>
    <row r="206" spans="1:14" s="7" customFormat="1" ht="14.45" customHeight="1" x14ac:dyDescent="0.2">
      <c r="A206" s="20"/>
      <c r="B206" s="20"/>
      <c r="C206" s="20"/>
      <c r="D206" s="28" t="s">
        <v>17</v>
      </c>
      <c r="E206" s="28"/>
      <c r="F206" s="22">
        <v>29000</v>
      </c>
      <c r="G206" s="22">
        <v>0</v>
      </c>
      <c r="H206" s="23">
        <f>F206+G206</f>
        <v>29000</v>
      </c>
      <c r="I206" s="42"/>
      <c r="J206" s="32"/>
      <c r="K206" s="32"/>
      <c r="L206" s="32"/>
      <c r="M206" s="43"/>
      <c r="N206" s="25"/>
    </row>
    <row r="207" spans="1:14" s="7" customFormat="1" ht="61.15" customHeight="1" x14ac:dyDescent="0.2">
      <c r="A207" s="20" t="s">
        <v>10</v>
      </c>
      <c r="B207" s="20" t="s">
        <v>113</v>
      </c>
      <c r="C207" s="20" t="s">
        <v>106</v>
      </c>
      <c r="D207" s="20" t="s">
        <v>29</v>
      </c>
      <c r="E207" s="20" t="s">
        <v>171</v>
      </c>
      <c r="F207" s="33">
        <f>SUM(F209:F210)</f>
        <v>1251300</v>
      </c>
      <c r="G207" s="33">
        <f>SUM(G209:G210)</f>
        <v>9700</v>
      </c>
      <c r="H207" s="33">
        <f>SUM(H209:H210)</f>
        <v>1261000</v>
      </c>
      <c r="I207" s="36" t="s">
        <v>235</v>
      </c>
      <c r="J207" s="26">
        <v>0</v>
      </c>
      <c r="K207" s="26">
        <v>53.84</v>
      </c>
      <c r="L207" s="26">
        <v>0</v>
      </c>
      <c r="M207" s="37">
        <v>53.84</v>
      </c>
      <c r="N207" s="25" t="s">
        <v>15</v>
      </c>
    </row>
    <row r="208" spans="1:14" s="7" customFormat="1" ht="40.9" customHeight="1" x14ac:dyDescent="0.2">
      <c r="A208" s="20"/>
      <c r="B208" s="20"/>
      <c r="C208" s="20"/>
      <c r="D208" s="20"/>
      <c r="E208" s="20"/>
      <c r="F208" s="33"/>
      <c r="G208" s="33"/>
      <c r="H208" s="33"/>
      <c r="I208" s="39"/>
      <c r="J208" s="29"/>
      <c r="K208" s="29"/>
      <c r="L208" s="29"/>
      <c r="M208" s="40"/>
      <c r="N208" s="25"/>
    </row>
    <row r="209" spans="1:14" s="7" customFormat="1" x14ac:dyDescent="0.2">
      <c r="A209" s="20"/>
      <c r="B209" s="20"/>
      <c r="C209" s="20"/>
      <c r="D209" s="30" t="s">
        <v>9</v>
      </c>
      <c r="E209" s="31"/>
      <c r="F209" s="22">
        <v>474700</v>
      </c>
      <c r="G209" s="22">
        <v>20300</v>
      </c>
      <c r="H209" s="23">
        <f t="shared" ref="H209:H210" si="47">F209+G209</f>
        <v>495000</v>
      </c>
      <c r="I209" s="39"/>
      <c r="J209" s="29"/>
      <c r="K209" s="29"/>
      <c r="L209" s="29"/>
      <c r="M209" s="40"/>
      <c r="N209" s="25"/>
    </row>
    <row r="210" spans="1:14" s="7" customFormat="1" ht="14.45" customHeight="1" x14ac:dyDescent="0.2">
      <c r="A210" s="20"/>
      <c r="B210" s="20"/>
      <c r="C210" s="20"/>
      <c r="D210" s="28" t="s">
        <v>17</v>
      </c>
      <c r="E210" s="28"/>
      <c r="F210" s="22">
        <v>776600</v>
      </c>
      <c r="G210" s="22">
        <v>-10600</v>
      </c>
      <c r="H210" s="23">
        <f t="shared" si="47"/>
        <v>766000</v>
      </c>
      <c r="I210" s="42"/>
      <c r="J210" s="32"/>
      <c r="K210" s="32"/>
      <c r="L210" s="32"/>
      <c r="M210" s="43"/>
      <c r="N210" s="25"/>
    </row>
    <row r="211" spans="1:14" s="7" customFormat="1" x14ac:dyDescent="0.2">
      <c r="A211" s="20" t="s">
        <v>10</v>
      </c>
      <c r="B211" s="20" t="s">
        <v>113</v>
      </c>
      <c r="C211" s="20" t="s">
        <v>106</v>
      </c>
      <c r="D211" s="20" t="s">
        <v>29</v>
      </c>
      <c r="E211" s="20" t="s">
        <v>173</v>
      </c>
      <c r="F211" s="33">
        <f>SUM(F213:F216)</f>
        <v>17416000</v>
      </c>
      <c r="G211" s="33">
        <f t="shared" ref="G211:H211" si="48">SUM(G213:G216)</f>
        <v>-12799000</v>
      </c>
      <c r="H211" s="33">
        <f t="shared" si="48"/>
        <v>4617000</v>
      </c>
      <c r="I211" s="36" t="s">
        <v>236</v>
      </c>
      <c r="J211" s="26">
        <v>0</v>
      </c>
      <c r="K211" s="26">
        <v>1</v>
      </c>
      <c r="L211" s="26">
        <v>0</v>
      </c>
      <c r="M211" s="37">
        <v>1</v>
      </c>
      <c r="N211" s="25" t="s">
        <v>15</v>
      </c>
    </row>
    <row r="212" spans="1:14" s="7" customFormat="1" ht="43.9" customHeight="1" x14ac:dyDescent="0.2">
      <c r="A212" s="20"/>
      <c r="B212" s="20"/>
      <c r="C212" s="20"/>
      <c r="D212" s="20"/>
      <c r="E212" s="20"/>
      <c r="F212" s="33"/>
      <c r="G212" s="33"/>
      <c r="H212" s="33"/>
      <c r="I212" s="39"/>
      <c r="J212" s="29"/>
      <c r="K212" s="29"/>
      <c r="L212" s="29"/>
      <c r="M212" s="40"/>
      <c r="N212" s="25"/>
    </row>
    <row r="213" spans="1:14" s="7" customFormat="1" ht="15.6" customHeight="1" x14ac:dyDescent="0.2">
      <c r="A213" s="20"/>
      <c r="B213" s="20"/>
      <c r="C213" s="20"/>
      <c r="D213" s="30" t="s">
        <v>9</v>
      </c>
      <c r="E213" s="31"/>
      <c r="F213" s="22">
        <v>654000</v>
      </c>
      <c r="G213" s="23">
        <v>-453000</v>
      </c>
      <c r="H213" s="23">
        <f t="shared" ref="H213" si="49">F213+G213</f>
        <v>201000</v>
      </c>
      <c r="I213" s="39"/>
      <c r="J213" s="29"/>
      <c r="K213" s="29"/>
      <c r="L213" s="29"/>
      <c r="M213" s="40"/>
      <c r="N213" s="25"/>
    </row>
    <row r="214" spans="1:14" s="7" customFormat="1" ht="28.9" customHeight="1" x14ac:dyDescent="0.2">
      <c r="A214" s="35"/>
      <c r="B214" s="35"/>
      <c r="C214" s="20"/>
      <c r="D214" s="30" t="s">
        <v>255</v>
      </c>
      <c r="E214" s="31"/>
      <c r="F214" s="22">
        <v>746000</v>
      </c>
      <c r="G214" s="23">
        <v>-346000</v>
      </c>
      <c r="H214" s="23">
        <f>F214+G214</f>
        <v>400000</v>
      </c>
      <c r="I214" s="39"/>
      <c r="J214" s="29"/>
      <c r="K214" s="29"/>
      <c r="L214" s="29"/>
      <c r="M214" s="40"/>
      <c r="N214" s="25"/>
    </row>
    <row r="215" spans="1:14" s="7" customFormat="1" ht="15" customHeight="1" x14ac:dyDescent="0.2">
      <c r="A215" s="35"/>
      <c r="B215" s="35"/>
      <c r="C215" s="20"/>
      <c r="D215" s="28" t="s">
        <v>17</v>
      </c>
      <c r="E215" s="28"/>
      <c r="F215" s="22">
        <v>16016000</v>
      </c>
      <c r="G215" s="23">
        <v>-12000000</v>
      </c>
      <c r="H215" s="23">
        <f>F215+G215</f>
        <v>4016000</v>
      </c>
      <c r="I215" s="39"/>
      <c r="J215" s="29"/>
      <c r="K215" s="29"/>
      <c r="L215" s="29"/>
      <c r="M215" s="40"/>
      <c r="N215" s="25"/>
    </row>
    <row r="216" spans="1:14" s="7" customFormat="1" ht="27.6" customHeight="1" x14ac:dyDescent="0.2">
      <c r="A216" s="35"/>
      <c r="B216" s="35"/>
      <c r="C216" s="20"/>
      <c r="D216" s="48" t="s">
        <v>38</v>
      </c>
      <c r="E216" s="54"/>
      <c r="F216" s="121">
        <v>0</v>
      </c>
      <c r="G216" s="23">
        <v>0</v>
      </c>
      <c r="H216" s="23">
        <v>0</v>
      </c>
      <c r="I216" s="42"/>
      <c r="J216" s="32"/>
      <c r="K216" s="32"/>
      <c r="L216" s="32"/>
      <c r="M216" s="43"/>
      <c r="N216" s="25"/>
    </row>
    <row r="217" spans="1:14" s="7" customFormat="1" ht="99.6" customHeight="1" x14ac:dyDescent="0.2">
      <c r="A217" s="20" t="s">
        <v>10</v>
      </c>
      <c r="B217" s="20" t="s">
        <v>11</v>
      </c>
      <c r="C217" s="20" t="s">
        <v>106</v>
      </c>
      <c r="D217" s="73" t="s">
        <v>13</v>
      </c>
      <c r="E217" s="106" t="s">
        <v>265</v>
      </c>
      <c r="F217" s="22">
        <f>F218+F219</f>
        <v>167000</v>
      </c>
      <c r="G217" s="22">
        <f t="shared" ref="G217:H217" si="50">G218+G219</f>
        <v>-100000</v>
      </c>
      <c r="H217" s="22">
        <f t="shared" si="50"/>
        <v>67000</v>
      </c>
      <c r="I217" s="36" t="s">
        <v>266</v>
      </c>
      <c r="J217" s="26">
        <v>0</v>
      </c>
      <c r="K217" s="26">
        <v>1</v>
      </c>
      <c r="L217" s="26">
        <v>0</v>
      </c>
      <c r="M217" s="37">
        <v>1</v>
      </c>
      <c r="N217" s="25" t="s">
        <v>15</v>
      </c>
    </row>
    <row r="218" spans="1:14" s="7" customFormat="1" ht="16.899999999999999" customHeight="1" x14ac:dyDescent="0.2">
      <c r="A218" s="20"/>
      <c r="B218" s="20"/>
      <c r="C218" s="20"/>
      <c r="D218" s="28" t="s">
        <v>9</v>
      </c>
      <c r="E218" s="28"/>
      <c r="F218" s="22">
        <v>67000</v>
      </c>
      <c r="G218" s="22">
        <v>0</v>
      </c>
      <c r="H218" s="23">
        <f>F218+G218</f>
        <v>67000</v>
      </c>
      <c r="I218" s="39"/>
      <c r="J218" s="29"/>
      <c r="K218" s="29"/>
      <c r="L218" s="29"/>
      <c r="M218" s="40"/>
      <c r="N218" s="25"/>
    </row>
    <row r="219" spans="1:14" s="7" customFormat="1" ht="16.899999999999999" customHeight="1" x14ac:dyDescent="0.2">
      <c r="A219" s="20"/>
      <c r="B219" s="20"/>
      <c r="C219" s="20"/>
      <c r="D219" s="28" t="s">
        <v>17</v>
      </c>
      <c r="E219" s="28"/>
      <c r="F219" s="22">
        <v>100000</v>
      </c>
      <c r="G219" s="22">
        <v>-100000</v>
      </c>
      <c r="H219" s="23">
        <f>F219+G219</f>
        <v>0</v>
      </c>
      <c r="I219" s="42"/>
      <c r="J219" s="32"/>
      <c r="K219" s="32"/>
      <c r="L219" s="32"/>
      <c r="M219" s="43"/>
      <c r="N219" s="25"/>
    </row>
    <row r="220" spans="1:14" s="7" customFormat="1" ht="72.75" customHeight="1" x14ac:dyDescent="0.2">
      <c r="A220" s="20" t="s">
        <v>10</v>
      </c>
      <c r="B220" s="20" t="s">
        <v>11</v>
      </c>
      <c r="C220" s="122" t="s">
        <v>106</v>
      </c>
      <c r="D220" s="21" t="s">
        <v>13</v>
      </c>
      <c r="E220" s="21" t="s">
        <v>292</v>
      </c>
      <c r="F220" s="22">
        <f>F221+F223</f>
        <v>300000</v>
      </c>
      <c r="G220" s="22">
        <f t="shared" ref="G220:H220" si="51">G221+G223</f>
        <v>-300000</v>
      </c>
      <c r="H220" s="22">
        <f t="shared" si="51"/>
        <v>0</v>
      </c>
      <c r="I220" s="36" t="s">
        <v>266</v>
      </c>
      <c r="J220" s="26">
        <v>0</v>
      </c>
      <c r="K220" s="26">
        <v>1</v>
      </c>
      <c r="L220" s="26">
        <v>0</v>
      </c>
      <c r="M220" s="37">
        <v>1</v>
      </c>
      <c r="N220" s="25" t="s">
        <v>15</v>
      </c>
    </row>
    <row r="221" spans="1:14" s="7" customFormat="1" ht="14.45" customHeight="1" x14ac:dyDescent="0.2">
      <c r="A221" s="20"/>
      <c r="B221" s="20"/>
      <c r="C221" s="123"/>
      <c r="D221" s="30" t="s">
        <v>9</v>
      </c>
      <c r="E221" s="31"/>
      <c r="F221" s="22">
        <v>20000</v>
      </c>
      <c r="G221" s="23">
        <v>-20000</v>
      </c>
      <c r="H221" s="23">
        <f t="shared" ref="H221:H223" si="52">F221+G221</f>
        <v>0</v>
      </c>
      <c r="I221" s="39"/>
      <c r="J221" s="29"/>
      <c r="K221" s="29"/>
      <c r="L221" s="29"/>
      <c r="M221" s="40"/>
      <c r="N221" s="25"/>
    </row>
    <row r="222" spans="1:14" s="7" customFormat="1" ht="27.6" customHeight="1" x14ac:dyDescent="0.2">
      <c r="A222" s="20"/>
      <c r="B222" s="20"/>
      <c r="C222" s="123"/>
      <c r="D222" s="30" t="s">
        <v>255</v>
      </c>
      <c r="E222" s="31"/>
      <c r="F222" s="22">
        <v>0</v>
      </c>
      <c r="G222" s="23">
        <v>0</v>
      </c>
      <c r="H222" s="23">
        <v>0</v>
      </c>
      <c r="I222" s="39"/>
      <c r="J222" s="29"/>
      <c r="K222" s="29"/>
      <c r="L222" s="29"/>
      <c r="M222" s="40"/>
      <c r="N222" s="25"/>
    </row>
    <row r="223" spans="1:14" s="7" customFormat="1" ht="16.149999999999999" customHeight="1" x14ac:dyDescent="0.2">
      <c r="A223" s="20"/>
      <c r="B223" s="20"/>
      <c r="C223" s="124"/>
      <c r="D223" s="30" t="s">
        <v>17</v>
      </c>
      <c r="E223" s="31"/>
      <c r="F223" s="22">
        <v>280000</v>
      </c>
      <c r="G223" s="23">
        <v>-280000</v>
      </c>
      <c r="H223" s="23">
        <f t="shared" si="52"/>
        <v>0</v>
      </c>
      <c r="I223" s="42"/>
      <c r="J223" s="32"/>
      <c r="K223" s="32"/>
      <c r="L223" s="32"/>
      <c r="M223" s="43"/>
      <c r="N223" s="25"/>
    </row>
    <row r="224" spans="1:14" s="7" customFormat="1" ht="81.75" customHeight="1" x14ac:dyDescent="0.2">
      <c r="A224" s="20" t="s">
        <v>18</v>
      </c>
      <c r="B224" s="20" t="s">
        <v>19</v>
      </c>
      <c r="C224" s="35" t="s">
        <v>106</v>
      </c>
      <c r="D224" s="21" t="s">
        <v>20</v>
      </c>
      <c r="E224" s="21" t="s">
        <v>267</v>
      </c>
      <c r="F224" s="22">
        <f>F225+F226</f>
        <v>700000</v>
      </c>
      <c r="G224" s="22">
        <f t="shared" ref="G224:H224" si="53">G225+G226</f>
        <v>-700000</v>
      </c>
      <c r="H224" s="22">
        <f t="shared" si="53"/>
        <v>0</v>
      </c>
      <c r="I224" s="36" t="s">
        <v>268</v>
      </c>
      <c r="J224" s="26">
        <v>0</v>
      </c>
      <c r="K224" s="26">
        <v>58</v>
      </c>
      <c r="L224" s="26">
        <v>-58</v>
      </c>
      <c r="M224" s="37">
        <v>0</v>
      </c>
      <c r="N224" s="25" t="s">
        <v>15</v>
      </c>
    </row>
    <row r="225" spans="1:14" s="7" customFormat="1" ht="18" customHeight="1" x14ac:dyDescent="0.2">
      <c r="A225" s="20"/>
      <c r="B225" s="20"/>
      <c r="C225" s="38"/>
      <c r="D225" s="30" t="s">
        <v>9</v>
      </c>
      <c r="E225" s="31"/>
      <c r="F225" s="22">
        <v>140000</v>
      </c>
      <c r="G225" s="23">
        <v>-140000</v>
      </c>
      <c r="H225" s="23">
        <f>F225+G225</f>
        <v>0</v>
      </c>
      <c r="I225" s="39"/>
      <c r="J225" s="29"/>
      <c r="K225" s="29"/>
      <c r="L225" s="29"/>
      <c r="M225" s="40"/>
      <c r="N225" s="25"/>
    </row>
    <row r="226" spans="1:14" s="7" customFormat="1" ht="18.75" customHeight="1" x14ac:dyDescent="0.2">
      <c r="A226" s="20"/>
      <c r="B226" s="20"/>
      <c r="C226" s="41"/>
      <c r="D226" s="30" t="s">
        <v>17</v>
      </c>
      <c r="E226" s="31"/>
      <c r="F226" s="22">
        <v>560000</v>
      </c>
      <c r="G226" s="23">
        <v>-560000</v>
      </c>
      <c r="H226" s="23">
        <f>F226+G226</f>
        <v>0</v>
      </c>
      <c r="I226" s="42"/>
      <c r="J226" s="32"/>
      <c r="K226" s="32"/>
      <c r="L226" s="32"/>
      <c r="M226" s="43"/>
      <c r="N226" s="25"/>
    </row>
    <row r="227" spans="1:14" s="7" customFormat="1" ht="63.75" x14ac:dyDescent="0.2">
      <c r="A227" s="20" t="s">
        <v>10</v>
      </c>
      <c r="B227" s="20" t="s">
        <v>115</v>
      </c>
      <c r="C227" s="125" t="s">
        <v>116</v>
      </c>
      <c r="D227" s="20" t="s">
        <v>117</v>
      </c>
      <c r="E227" s="20" t="s">
        <v>118</v>
      </c>
      <c r="F227" s="33">
        <f>SUM(F230:F231)</f>
        <v>1776900</v>
      </c>
      <c r="G227" s="33">
        <f>SUM(G230:G231)</f>
        <v>55600</v>
      </c>
      <c r="H227" s="33">
        <f>SUM(H230:H231)</f>
        <v>1832500</v>
      </c>
      <c r="I227" s="44" t="s">
        <v>119</v>
      </c>
      <c r="J227" s="45">
        <v>1</v>
      </c>
      <c r="K227" s="45">
        <v>1</v>
      </c>
      <c r="L227" s="45">
        <v>0</v>
      </c>
      <c r="M227" s="46">
        <v>1</v>
      </c>
      <c r="N227" s="25" t="s">
        <v>15</v>
      </c>
    </row>
    <row r="228" spans="1:14" s="7" customFormat="1" ht="27" customHeight="1" x14ac:dyDescent="0.2">
      <c r="A228" s="20"/>
      <c r="B228" s="20"/>
      <c r="C228" s="125"/>
      <c r="D228" s="20"/>
      <c r="E228" s="20"/>
      <c r="F228" s="33"/>
      <c r="G228" s="33"/>
      <c r="H228" s="33"/>
      <c r="I228" s="36" t="s">
        <v>120</v>
      </c>
      <c r="J228" s="26">
        <v>71</v>
      </c>
      <c r="K228" s="26">
        <v>76</v>
      </c>
      <c r="L228" s="26">
        <v>3</v>
      </c>
      <c r="M228" s="37">
        <v>79</v>
      </c>
      <c r="N228" s="25"/>
    </row>
    <row r="229" spans="1:14" s="7" customFormat="1" ht="22.9" hidden="1" customHeight="1" x14ac:dyDescent="0.2">
      <c r="A229" s="20"/>
      <c r="B229" s="20"/>
      <c r="C229" s="125"/>
      <c r="D229" s="20"/>
      <c r="E229" s="20"/>
      <c r="F229" s="33"/>
      <c r="G229" s="33"/>
      <c r="H229" s="33"/>
      <c r="I229" s="39"/>
      <c r="J229" s="29"/>
      <c r="K229" s="29"/>
      <c r="L229" s="29"/>
      <c r="M229" s="40"/>
      <c r="N229" s="25"/>
    </row>
    <row r="230" spans="1:14" s="7" customFormat="1" ht="18" customHeight="1" x14ac:dyDescent="0.2">
      <c r="A230" s="20"/>
      <c r="B230" s="20"/>
      <c r="C230" s="125"/>
      <c r="D230" s="28" t="s">
        <v>9</v>
      </c>
      <c r="E230" s="28"/>
      <c r="F230" s="22">
        <v>130000</v>
      </c>
      <c r="G230" s="23">
        <v>5000</v>
      </c>
      <c r="H230" s="23">
        <f t="shared" ref="H230:H231" si="54">F230+G230</f>
        <v>135000</v>
      </c>
      <c r="I230" s="39"/>
      <c r="J230" s="29"/>
      <c r="K230" s="29"/>
      <c r="L230" s="29"/>
      <c r="M230" s="40"/>
      <c r="N230" s="25"/>
    </row>
    <row r="231" spans="1:14" s="7" customFormat="1" ht="16.899999999999999" customHeight="1" x14ac:dyDescent="0.2">
      <c r="A231" s="20"/>
      <c r="B231" s="20"/>
      <c r="C231" s="125"/>
      <c r="D231" s="28" t="s">
        <v>17</v>
      </c>
      <c r="E231" s="28"/>
      <c r="F231" s="22">
        <v>1646900</v>
      </c>
      <c r="G231" s="23">
        <v>50600</v>
      </c>
      <c r="H231" s="23">
        <f t="shared" si="54"/>
        <v>1697500</v>
      </c>
      <c r="I231" s="42"/>
      <c r="J231" s="32"/>
      <c r="K231" s="32"/>
      <c r="L231" s="32"/>
      <c r="M231" s="43"/>
      <c r="N231" s="25"/>
    </row>
    <row r="232" spans="1:14" s="7" customFormat="1" ht="87.6" customHeight="1" x14ac:dyDescent="0.2">
      <c r="A232" s="114" t="s">
        <v>10</v>
      </c>
      <c r="B232" s="20" t="s">
        <v>115</v>
      </c>
      <c r="C232" s="20" t="s">
        <v>174</v>
      </c>
      <c r="D232" s="21" t="s">
        <v>184</v>
      </c>
      <c r="E232" s="68" t="s">
        <v>175</v>
      </c>
      <c r="F232" s="69">
        <f>SUM(F233)</f>
        <v>0</v>
      </c>
      <c r="G232" s="69">
        <f>SUM(G233)</f>
        <v>0</v>
      </c>
      <c r="H232" s="69">
        <f>SUM(H233)</f>
        <v>0</v>
      </c>
      <c r="I232" s="24" t="s">
        <v>185</v>
      </c>
      <c r="J232" s="25">
        <v>4</v>
      </c>
      <c r="K232" s="25">
        <v>0</v>
      </c>
      <c r="L232" s="25">
        <v>0</v>
      </c>
      <c r="M232" s="27">
        <v>0</v>
      </c>
      <c r="N232" s="25" t="s">
        <v>192</v>
      </c>
    </row>
    <row r="233" spans="1:14" s="7" customFormat="1" ht="16.899999999999999" customHeight="1" x14ac:dyDescent="0.2">
      <c r="A233" s="114"/>
      <c r="B233" s="20"/>
      <c r="C233" s="20"/>
      <c r="D233" s="71" t="s">
        <v>9</v>
      </c>
      <c r="E233" s="71"/>
      <c r="F233" s="69">
        <v>0</v>
      </c>
      <c r="G233" s="23">
        <v>0</v>
      </c>
      <c r="H233" s="23">
        <f>F233+G233</f>
        <v>0</v>
      </c>
      <c r="I233" s="24"/>
      <c r="J233" s="25"/>
      <c r="K233" s="25"/>
      <c r="L233" s="25"/>
      <c r="M233" s="27"/>
      <c r="N233" s="25"/>
    </row>
    <row r="234" spans="1:14" s="7" customFormat="1" ht="83.25" customHeight="1" x14ac:dyDescent="0.2">
      <c r="A234" s="114" t="s">
        <v>10</v>
      </c>
      <c r="B234" s="20" t="s">
        <v>115</v>
      </c>
      <c r="C234" s="20" t="s">
        <v>212</v>
      </c>
      <c r="D234" s="68" t="s">
        <v>117</v>
      </c>
      <c r="E234" s="126" t="s">
        <v>213</v>
      </c>
      <c r="F234" s="69">
        <f>F235+F236</f>
        <v>0</v>
      </c>
      <c r="G234" s="69">
        <f t="shared" ref="G234:H234" si="55">G235+G236</f>
        <v>0</v>
      </c>
      <c r="H234" s="69">
        <f t="shared" si="55"/>
        <v>0</v>
      </c>
      <c r="I234" s="44" t="s">
        <v>237</v>
      </c>
      <c r="J234" s="45">
        <v>0</v>
      </c>
      <c r="K234" s="45">
        <v>0</v>
      </c>
      <c r="L234" s="45">
        <v>0</v>
      </c>
      <c r="M234" s="46">
        <v>0</v>
      </c>
      <c r="N234" s="25" t="s">
        <v>192</v>
      </c>
    </row>
    <row r="235" spans="1:14" s="7" customFormat="1" ht="17.25" customHeight="1" x14ac:dyDescent="0.2">
      <c r="A235" s="114"/>
      <c r="B235" s="20"/>
      <c r="C235" s="20"/>
      <c r="D235" s="127" t="s">
        <v>9</v>
      </c>
      <c r="E235" s="128"/>
      <c r="F235" s="69">
        <v>0</v>
      </c>
      <c r="G235" s="69">
        <v>0</v>
      </c>
      <c r="H235" s="23">
        <f t="shared" ref="H235:H236" si="56">F235+G235</f>
        <v>0</v>
      </c>
      <c r="I235" s="36" t="s">
        <v>238</v>
      </c>
      <c r="J235" s="26">
        <v>0</v>
      </c>
      <c r="K235" s="26">
        <v>0</v>
      </c>
      <c r="L235" s="26">
        <v>0</v>
      </c>
      <c r="M235" s="37">
        <v>0</v>
      </c>
      <c r="N235" s="25"/>
    </row>
    <row r="236" spans="1:14" s="7" customFormat="1" ht="16.899999999999999" customHeight="1" x14ac:dyDescent="0.2">
      <c r="A236" s="114"/>
      <c r="B236" s="20"/>
      <c r="C236" s="20"/>
      <c r="D236" s="127" t="s">
        <v>17</v>
      </c>
      <c r="E236" s="128"/>
      <c r="F236" s="69">
        <v>0</v>
      </c>
      <c r="G236" s="69">
        <v>0</v>
      </c>
      <c r="H236" s="23">
        <f t="shared" si="56"/>
        <v>0</v>
      </c>
      <c r="I236" s="42"/>
      <c r="J236" s="32"/>
      <c r="K236" s="32"/>
      <c r="L236" s="32"/>
      <c r="M236" s="43"/>
      <c r="N236" s="25"/>
    </row>
    <row r="237" spans="1:14" s="7" customFormat="1" ht="68.45" customHeight="1" x14ac:dyDescent="0.2">
      <c r="A237" s="20" t="s">
        <v>10</v>
      </c>
      <c r="B237" s="20" t="s">
        <v>115</v>
      </c>
      <c r="C237" s="20" t="s">
        <v>122</v>
      </c>
      <c r="D237" s="20" t="s">
        <v>117</v>
      </c>
      <c r="E237" s="20" t="s">
        <v>123</v>
      </c>
      <c r="F237" s="33">
        <f>SUM(F239:F240)</f>
        <v>1023600</v>
      </c>
      <c r="G237" s="33">
        <f t="shared" ref="G237:H237" si="57">SUM(G239:G240)</f>
        <v>5000</v>
      </c>
      <c r="H237" s="33">
        <f t="shared" si="57"/>
        <v>1028600</v>
      </c>
      <c r="I237" s="24" t="s">
        <v>160</v>
      </c>
      <c r="J237" s="25">
        <v>40</v>
      </c>
      <c r="K237" s="25">
        <v>40</v>
      </c>
      <c r="L237" s="25">
        <v>0</v>
      </c>
      <c r="M237" s="27">
        <v>40</v>
      </c>
      <c r="N237" s="25" t="s">
        <v>15</v>
      </c>
    </row>
    <row r="238" spans="1:14" s="7" customFormat="1" x14ac:dyDescent="0.2">
      <c r="A238" s="20"/>
      <c r="B238" s="20"/>
      <c r="C238" s="20"/>
      <c r="D238" s="20"/>
      <c r="E238" s="20"/>
      <c r="F238" s="33"/>
      <c r="G238" s="33"/>
      <c r="H238" s="33"/>
      <c r="I238" s="24"/>
      <c r="J238" s="25"/>
      <c r="K238" s="25"/>
      <c r="L238" s="25"/>
      <c r="M238" s="27"/>
      <c r="N238" s="25"/>
    </row>
    <row r="239" spans="1:14" s="7" customFormat="1" ht="15.6" customHeight="1" x14ac:dyDescent="0.2">
      <c r="A239" s="20"/>
      <c r="B239" s="20"/>
      <c r="C239" s="20"/>
      <c r="D239" s="28" t="s">
        <v>9</v>
      </c>
      <c r="E239" s="28"/>
      <c r="F239" s="22">
        <v>197000</v>
      </c>
      <c r="G239" s="22">
        <v>5000</v>
      </c>
      <c r="H239" s="23">
        <f t="shared" ref="H239:H240" si="58">F239+G239</f>
        <v>202000</v>
      </c>
      <c r="I239" s="24"/>
      <c r="J239" s="25"/>
      <c r="K239" s="25"/>
      <c r="L239" s="25"/>
      <c r="M239" s="27"/>
      <c r="N239" s="25"/>
    </row>
    <row r="240" spans="1:14" s="7" customFormat="1" ht="16.899999999999999" customHeight="1" x14ac:dyDescent="0.2">
      <c r="A240" s="20"/>
      <c r="B240" s="20"/>
      <c r="C240" s="20"/>
      <c r="D240" s="28" t="s">
        <v>17</v>
      </c>
      <c r="E240" s="28"/>
      <c r="F240" s="22">
        <v>826600</v>
      </c>
      <c r="G240" s="22">
        <v>0</v>
      </c>
      <c r="H240" s="23">
        <f t="shared" si="58"/>
        <v>826600</v>
      </c>
      <c r="I240" s="24"/>
      <c r="J240" s="25"/>
      <c r="K240" s="25"/>
      <c r="L240" s="25"/>
      <c r="M240" s="27"/>
      <c r="N240" s="25"/>
    </row>
    <row r="241" spans="1:14" s="7" customFormat="1" ht="90.6" customHeight="1" x14ac:dyDescent="0.2">
      <c r="A241" s="35" t="s">
        <v>10</v>
      </c>
      <c r="B241" s="35" t="s">
        <v>115</v>
      </c>
      <c r="C241" s="35" t="s">
        <v>122</v>
      </c>
      <c r="D241" s="109" t="s">
        <v>117</v>
      </c>
      <c r="E241" s="109" t="s">
        <v>269</v>
      </c>
      <c r="F241" s="61">
        <f>F242</f>
        <v>1270500</v>
      </c>
      <c r="G241" s="61">
        <f t="shared" ref="G241:H241" si="59">G242</f>
        <v>356700</v>
      </c>
      <c r="H241" s="61">
        <f t="shared" si="59"/>
        <v>1627200</v>
      </c>
      <c r="I241" s="36" t="s">
        <v>160</v>
      </c>
      <c r="J241" s="26">
        <v>0</v>
      </c>
      <c r="K241" s="26">
        <v>50</v>
      </c>
      <c r="L241" s="26">
        <v>0</v>
      </c>
      <c r="M241" s="37">
        <v>50</v>
      </c>
      <c r="N241" s="25" t="s">
        <v>15</v>
      </c>
    </row>
    <row r="242" spans="1:14" s="7" customFormat="1" ht="23.25" customHeight="1" x14ac:dyDescent="0.2">
      <c r="A242" s="38"/>
      <c r="B242" s="38"/>
      <c r="C242" s="38"/>
      <c r="D242" s="62" t="s">
        <v>17</v>
      </c>
      <c r="E242" s="63"/>
      <c r="F242" s="61">
        <v>1270500</v>
      </c>
      <c r="G242" s="61">
        <v>356700</v>
      </c>
      <c r="H242" s="64">
        <f>F242+G242</f>
        <v>1627200</v>
      </c>
      <c r="I242" s="42"/>
      <c r="J242" s="32"/>
      <c r="K242" s="32"/>
      <c r="L242" s="32"/>
      <c r="M242" s="43"/>
      <c r="N242" s="25"/>
    </row>
    <row r="243" spans="1:14" s="7" customFormat="1" ht="81.599999999999994" customHeight="1" x14ac:dyDescent="0.2">
      <c r="A243" s="20" t="s">
        <v>10</v>
      </c>
      <c r="B243" s="20" t="s">
        <v>115</v>
      </c>
      <c r="C243" s="20" t="s">
        <v>271</v>
      </c>
      <c r="D243" s="21" t="s">
        <v>270</v>
      </c>
      <c r="E243" s="21" t="s">
        <v>272</v>
      </c>
      <c r="F243" s="22">
        <f>F244</f>
        <v>20000</v>
      </c>
      <c r="G243" s="22">
        <f t="shared" ref="G243:H243" si="60">G244</f>
        <v>-1251</v>
      </c>
      <c r="H243" s="22">
        <f t="shared" si="60"/>
        <v>18749</v>
      </c>
      <c r="I243" s="36" t="s">
        <v>273</v>
      </c>
      <c r="J243" s="26">
        <v>0</v>
      </c>
      <c r="K243" s="26">
        <v>1</v>
      </c>
      <c r="L243" s="26">
        <v>0</v>
      </c>
      <c r="M243" s="37">
        <v>1</v>
      </c>
      <c r="N243" s="25" t="s">
        <v>15</v>
      </c>
    </row>
    <row r="244" spans="1:14" s="7" customFormat="1" ht="14.45" customHeight="1" x14ac:dyDescent="0.2">
      <c r="A244" s="20"/>
      <c r="B244" s="20"/>
      <c r="C244" s="20"/>
      <c r="D244" s="28" t="s">
        <v>17</v>
      </c>
      <c r="E244" s="28"/>
      <c r="F244" s="22">
        <v>20000</v>
      </c>
      <c r="G244" s="22">
        <v>-1251</v>
      </c>
      <c r="H244" s="23">
        <f>F244+G244</f>
        <v>18749</v>
      </c>
      <c r="I244" s="42"/>
      <c r="J244" s="32"/>
      <c r="K244" s="32"/>
      <c r="L244" s="32"/>
      <c r="M244" s="43"/>
      <c r="N244" s="25"/>
    </row>
    <row r="245" spans="1:14" s="7" customFormat="1" ht="43.5" customHeight="1" x14ac:dyDescent="0.2">
      <c r="A245" s="38" t="s">
        <v>10</v>
      </c>
      <c r="B245" s="38" t="s">
        <v>115</v>
      </c>
      <c r="C245" s="38" t="s">
        <v>186</v>
      </c>
      <c r="D245" s="38" t="s">
        <v>187</v>
      </c>
      <c r="E245" s="38" t="s">
        <v>176</v>
      </c>
      <c r="F245" s="81">
        <f>SUM(F249)</f>
        <v>678450</v>
      </c>
      <c r="G245" s="81">
        <f>SUM(G249)</f>
        <v>-88550</v>
      </c>
      <c r="H245" s="81">
        <f>SUM(H249)</f>
        <v>589900</v>
      </c>
      <c r="I245" s="44" t="s">
        <v>239</v>
      </c>
      <c r="J245" s="59">
        <v>20</v>
      </c>
      <c r="K245" s="59">
        <v>20</v>
      </c>
      <c r="L245" s="59">
        <v>0</v>
      </c>
      <c r="M245" s="60">
        <v>20</v>
      </c>
      <c r="N245" s="25" t="s">
        <v>15</v>
      </c>
    </row>
    <row r="246" spans="1:14" s="7" customFormat="1" ht="57" customHeight="1" x14ac:dyDescent="0.2">
      <c r="A246" s="38"/>
      <c r="B246" s="38"/>
      <c r="C246" s="38"/>
      <c r="D246" s="38"/>
      <c r="E246" s="38"/>
      <c r="F246" s="81"/>
      <c r="G246" s="81"/>
      <c r="H246" s="81"/>
      <c r="I246" s="44" t="s">
        <v>240</v>
      </c>
      <c r="J246" s="59">
        <v>9</v>
      </c>
      <c r="K246" s="59">
        <v>9</v>
      </c>
      <c r="L246" s="59">
        <v>0</v>
      </c>
      <c r="M246" s="60">
        <v>9</v>
      </c>
      <c r="N246" s="25"/>
    </row>
    <row r="247" spans="1:14" s="7" customFormat="1" ht="33" customHeight="1" x14ac:dyDescent="0.2">
      <c r="A247" s="38"/>
      <c r="B247" s="38"/>
      <c r="C247" s="38"/>
      <c r="D247" s="38"/>
      <c r="E247" s="38"/>
      <c r="F247" s="81"/>
      <c r="G247" s="81"/>
      <c r="H247" s="81"/>
      <c r="I247" s="44" t="s">
        <v>293</v>
      </c>
      <c r="J247" s="59">
        <v>0</v>
      </c>
      <c r="K247" s="59">
        <v>1</v>
      </c>
      <c r="L247" s="59">
        <v>0</v>
      </c>
      <c r="M247" s="60">
        <v>1</v>
      </c>
      <c r="N247" s="25"/>
    </row>
    <row r="248" spans="1:14" s="7" customFormat="1" ht="19.149999999999999" customHeight="1" x14ac:dyDescent="0.2">
      <c r="A248" s="38"/>
      <c r="B248" s="38"/>
      <c r="C248" s="38"/>
      <c r="D248" s="41"/>
      <c r="E248" s="41"/>
      <c r="F248" s="85"/>
      <c r="G248" s="85"/>
      <c r="H248" s="85"/>
      <c r="I248" s="36" t="s">
        <v>294</v>
      </c>
      <c r="J248" s="26">
        <v>0</v>
      </c>
      <c r="K248" s="26">
        <v>6</v>
      </c>
      <c r="L248" s="26">
        <v>0</v>
      </c>
      <c r="M248" s="37">
        <v>6</v>
      </c>
      <c r="N248" s="25"/>
    </row>
    <row r="249" spans="1:14" s="7" customFormat="1" ht="38.25" customHeight="1" x14ac:dyDescent="0.2">
      <c r="A249" s="41"/>
      <c r="B249" s="41"/>
      <c r="C249" s="41"/>
      <c r="D249" s="28" t="s">
        <v>17</v>
      </c>
      <c r="E249" s="28"/>
      <c r="F249" s="22">
        <v>678450</v>
      </c>
      <c r="G249" s="23">
        <v>-88550</v>
      </c>
      <c r="H249" s="23">
        <f t="shared" ref="H249" si="61">F249+G249</f>
        <v>589900</v>
      </c>
      <c r="I249" s="42"/>
      <c r="J249" s="32"/>
      <c r="K249" s="32"/>
      <c r="L249" s="32"/>
      <c r="M249" s="43"/>
      <c r="N249" s="25"/>
    </row>
    <row r="250" spans="1:14" s="7" customFormat="1" ht="84" customHeight="1" x14ac:dyDescent="0.2">
      <c r="A250" s="20" t="s">
        <v>10</v>
      </c>
      <c r="B250" s="20" t="s">
        <v>115</v>
      </c>
      <c r="C250" s="20" t="s">
        <v>188</v>
      </c>
      <c r="D250" s="35" t="s">
        <v>189</v>
      </c>
      <c r="E250" s="35" t="s">
        <v>177</v>
      </c>
      <c r="F250" s="77">
        <f>F252+F253+F254</f>
        <v>1238000</v>
      </c>
      <c r="G250" s="77">
        <f t="shared" ref="G250:H250" si="62">G252+G253+G254</f>
        <v>-669500</v>
      </c>
      <c r="H250" s="77">
        <f t="shared" si="62"/>
        <v>568500</v>
      </c>
      <c r="I250" s="58" t="s">
        <v>114</v>
      </c>
      <c r="J250" s="59">
        <v>30</v>
      </c>
      <c r="K250" s="59">
        <v>30</v>
      </c>
      <c r="L250" s="59">
        <v>-4</v>
      </c>
      <c r="M250" s="60">
        <v>26</v>
      </c>
      <c r="N250" s="25" t="s">
        <v>15</v>
      </c>
    </row>
    <row r="251" spans="1:14" s="7" customFormat="1" ht="24.75" customHeight="1" x14ac:dyDescent="0.2">
      <c r="A251" s="20"/>
      <c r="B251" s="20"/>
      <c r="C251" s="20"/>
      <c r="D251" s="41"/>
      <c r="E251" s="41"/>
      <c r="F251" s="85"/>
      <c r="G251" s="85"/>
      <c r="H251" s="85"/>
      <c r="I251" s="36" t="s">
        <v>190</v>
      </c>
      <c r="J251" s="26">
        <v>5</v>
      </c>
      <c r="K251" s="26">
        <v>5</v>
      </c>
      <c r="L251" s="26">
        <v>0</v>
      </c>
      <c r="M251" s="37">
        <v>5</v>
      </c>
      <c r="N251" s="25"/>
    </row>
    <row r="252" spans="1:14" s="7" customFormat="1" ht="16.899999999999999" customHeight="1" x14ac:dyDescent="0.2">
      <c r="A252" s="20"/>
      <c r="B252" s="20"/>
      <c r="C252" s="35"/>
      <c r="D252" s="30" t="s">
        <v>9</v>
      </c>
      <c r="E252" s="31"/>
      <c r="F252" s="74">
        <v>28000</v>
      </c>
      <c r="G252" s="74">
        <v>6000</v>
      </c>
      <c r="H252" s="23">
        <f t="shared" ref="H252" si="63">F252+G252</f>
        <v>34000</v>
      </c>
      <c r="I252" s="39"/>
      <c r="J252" s="29"/>
      <c r="K252" s="29"/>
      <c r="L252" s="29"/>
      <c r="M252" s="40"/>
      <c r="N252" s="25"/>
    </row>
    <row r="253" spans="1:14" s="7" customFormat="1" ht="18" customHeight="1" x14ac:dyDescent="0.2">
      <c r="A253" s="20"/>
      <c r="B253" s="20"/>
      <c r="C253" s="35"/>
      <c r="D253" s="92" t="s">
        <v>17</v>
      </c>
      <c r="E253" s="92"/>
      <c r="F253" s="61">
        <v>1210000</v>
      </c>
      <c r="G253" s="61">
        <v>-695000</v>
      </c>
      <c r="H253" s="64">
        <f>F253+G253</f>
        <v>515000</v>
      </c>
      <c r="I253" s="39"/>
      <c r="J253" s="29"/>
      <c r="K253" s="29"/>
      <c r="L253" s="29"/>
      <c r="M253" s="40"/>
      <c r="N253" s="25"/>
    </row>
    <row r="254" spans="1:14" s="7" customFormat="1" ht="28.9" customHeight="1" x14ac:dyDescent="0.2">
      <c r="A254" s="20"/>
      <c r="B254" s="20"/>
      <c r="C254" s="35"/>
      <c r="D254" s="48" t="s">
        <v>38</v>
      </c>
      <c r="E254" s="54"/>
      <c r="F254" s="120">
        <v>0</v>
      </c>
      <c r="G254" s="61">
        <v>19500</v>
      </c>
      <c r="H254" s="64">
        <f>F254+G254</f>
        <v>19500</v>
      </c>
      <c r="I254" s="42"/>
      <c r="J254" s="32"/>
      <c r="K254" s="32"/>
      <c r="L254" s="32"/>
      <c r="M254" s="43"/>
      <c r="N254" s="25"/>
    </row>
    <row r="255" spans="1:14" s="7" customFormat="1" ht="106.9" customHeight="1" x14ac:dyDescent="0.2">
      <c r="A255" s="35" t="s">
        <v>18</v>
      </c>
      <c r="B255" s="35" t="s">
        <v>51</v>
      </c>
      <c r="C255" s="35" t="s">
        <v>286</v>
      </c>
      <c r="D255" s="129" t="s">
        <v>75</v>
      </c>
      <c r="E255" s="93" t="s">
        <v>287</v>
      </c>
      <c r="F255" s="53">
        <f>F256</f>
        <v>0</v>
      </c>
      <c r="G255" s="53">
        <f t="shared" ref="G255:H255" si="64">G256</f>
        <v>67500</v>
      </c>
      <c r="H255" s="53">
        <f t="shared" si="64"/>
        <v>67500</v>
      </c>
      <c r="I255" s="36" t="s">
        <v>289</v>
      </c>
      <c r="J255" s="26">
        <v>0</v>
      </c>
      <c r="K255" s="26">
        <v>0</v>
      </c>
      <c r="L255" s="26">
        <v>1100</v>
      </c>
      <c r="M255" s="37">
        <v>1100</v>
      </c>
      <c r="N255" s="25" t="s">
        <v>15</v>
      </c>
    </row>
    <row r="256" spans="1:14" s="7" customFormat="1" ht="16.149999999999999" customHeight="1" x14ac:dyDescent="0.2">
      <c r="A256" s="41"/>
      <c r="B256" s="41"/>
      <c r="C256" s="41"/>
      <c r="D256" s="87" t="s">
        <v>9</v>
      </c>
      <c r="E256" s="88"/>
      <c r="F256" s="22">
        <v>0</v>
      </c>
      <c r="G256" s="22">
        <v>67500</v>
      </c>
      <c r="H256" s="22">
        <f>F256+G256</f>
        <v>67500</v>
      </c>
      <c r="I256" s="42"/>
      <c r="J256" s="32"/>
      <c r="K256" s="32"/>
      <c r="L256" s="32"/>
      <c r="M256" s="43"/>
      <c r="N256" s="25"/>
    </row>
    <row r="257" spans="1:14" s="7" customFormat="1" ht="80.45" customHeight="1" x14ac:dyDescent="0.2">
      <c r="A257" s="20" t="s">
        <v>10</v>
      </c>
      <c r="B257" s="108" t="s">
        <v>115</v>
      </c>
      <c r="C257" s="35" t="s">
        <v>214</v>
      </c>
      <c r="D257" s="21" t="s">
        <v>215</v>
      </c>
      <c r="E257" s="130" t="s">
        <v>216</v>
      </c>
      <c r="F257" s="22">
        <f>SUM(F258:F259)</f>
        <v>1910000</v>
      </c>
      <c r="G257" s="22">
        <f t="shared" ref="G257:H257" si="65">SUM(G258:G259)</f>
        <v>-1910000</v>
      </c>
      <c r="H257" s="22">
        <f t="shared" si="65"/>
        <v>0</v>
      </c>
      <c r="I257" s="24" t="s">
        <v>241</v>
      </c>
      <c r="J257" s="25">
        <v>0</v>
      </c>
      <c r="K257" s="25">
        <v>1788.84</v>
      </c>
      <c r="L257" s="25">
        <v>-1788.84</v>
      </c>
      <c r="M257" s="27">
        <v>0</v>
      </c>
      <c r="N257" s="25" t="s">
        <v>15</v>
      </c>
    </row>
    <row r="258" spans="1:14" s="7" customFormat="1" ht="16.899999999999999" customHeight="1" x14ac:dyDescent="0.2">
      <c r="A258" s="20"/>
      <c r="B258" s="108"/>
      <c r="C258" s="38"/>
      <c r="D258" s="131" t="s">
        <v>9</v>
      </c>
      <c r="E258" s="31"/>
      <c r="F258" s="22">
        <v>23000</v>
      </c>
      <c r="G258" s="22">
        <v>-23000</v>
      </c>
      <c r="H258" s="23">
        <f t="shared" ref="H258:H259" si="66">F258+G258</f>
        <v>0</v>
      </c>
      <c r="I258" s="24"/>
      <c r="J258" s="25"/>
      <c r="K258" s="25"/>
      <c r="L258" s="25"/>
      <c r="M258" s="27"/>
      <c r="N258" s="25"/>
    </row>
    <row r="259" spans="1:14" s="7" customFormat="1" x14ac:dyDescent="0.2">
      <c r="A259" s="20"/>
      <c r="B259" s="108"/>
      <c r="C259" s="41"/>
      <c r="D259" s="31" t="s">
        <v>17</v>
      </c>
      <c r="E259" s="28"/>
      <c r="F259" s="22">
        <v>1887000</v>
      </c>
      <c r="G259" s="22">
        <v>-1887000</v>
      </c>
      <c r="H259" s="23">
        <f t="shared" si="66"/>
        <v>0</v>
      </c>
      <c r="I259" s="24"/>
      <c r="J259" s="25"/>
      <c r="K259" s="25"/>
      <c r="L259" s="25"/>
      <c r="M259" s="27"/>
      <c r="N259" s="25"/>
    </row>
    <row r="260" spans="1:14" s="7" customFormat="1" ht="85.9" customHeight="1" x14ac:dyDescent="0.2">
      <c r="A260" s="20" t="s">
        <v>10</v>
      </c>
      <c r="B260" s="20" t="s">
        <v>115</v>
      </c>
      <c r="C260" s="20" t="s">
        <v>178</v>
      </c>
      <c r="D260" s="21" t="s">
        <v>189</v>
      </c>
      <c r="E260" s="21" t="s">
        <v>179</v>
      </c>
      <c r="F260" s="22">
        <f>SUM(F261:F261)</f>
        <v>24000</v>
      </c>
      <c r="G260" s="22">
        <f>SUM(G261:G261)</f>
        <v>7500</v>
      </c>
      <c r="H260" s="22">
        <f>SUM(H261:H261)</f>
        <v>31500</v>
      </c>
      <c r="I260" s="24" t="s">
        <v>242</v>
      </c>
      <c r="J260" s="25">
        <v>0</v>
      </c>
      <c r="K260" s="25">
        <v>30</v>
      </c>
      <c r="L260" s="25">
        <v>-2</v>
      </c>
      <c r="M260" s="27">
        <v>28</v>
      </c>
      <c r="N260" s="25" t="s">
        <v>15</v>
      </c>
    </row>
    <row r="261" spans="1:14" s="7" customFormat="1" x14ac:dyDescent="0.2">
      <c r="A261" s="20"/>
      <c r="B261" s="20"/>
      <c r="C261" s="20"/>
      <c r="D261" s="28" t="s">
        <v>197</v>
      </c>
      <c r="E261" s="28"/>
      <c r="F261" s="22">
        <v>24000</v>
      </c>
      <c r="G261" s="22">
        <v>7500</v>
      </c>
      <c r="H261" s="23">
        <f t="shared" ref="H261" si="67">F261+G261</f>
        <v>31500</v>
      </c>
      <c r="I261" s="24"/>
      <c r="J261" s="25"/>
      <c r="K261" s="25"/>
      <c r="L261" s="25"/>
      <c r="M261" s="27"/>
      <c r="N261" s="25"/>
    </row>
    <row r="262" spans="1:14" s="7" customFormat="1" ht="96" customHeight="1" x14ac:dyDescent="0.2">
      <c r="A262" s="20" t="s">
        <v>10</v>
      </c>
      <c r="B262" s="20" t="s">
        <v>115</v>
      </c>
      <c r="C262" s="20" t="s">
        <v>180</v>
      </c>
      <c r="D262" s="21" t="s">
        <v>189</v>
      </c>
      <c r="E262" s="21" t="s">
        <v>181</v>
      </c>
      <c r="F262" s="22">
        <f>SUM(F263:F263)</f>
        <v>21000</v>
      </c>
      <c r="G262" s="22">
        <f>SUM(G263:G263)</f>
        <v>0</v>
      </c>
      <c r="H262" s="22">
        <f>SUM(H263:H263)</f>
        <v>21000</v>
      </c>
      <c r="I262" s="24" t="s">
        <v>191</v>
      </c>
      <c r="J262" s="25">
        <v>60</v>
      </c>
      <c r="K262" s="25">
        <v>60</v>
      </c>
      <c r="L262" s="25">
        <v>-3</v>
      </c>
      <c r="M262" s="27">
        <v>57</v>
      </c>
      <c r="N262" s="25" t="s">
        <v>15</v>
      </c>
    </row>
    <row r="263" spans="1:14" s="7" customFormat="1" x14ac:dyDescent="0.2">
      <c r="A263" s="20"/>
      <c r="B263" s="20"/>
      <c r="C263" s="20"/>
      <c r="D263" s="28" t="s">
        <v>197</v>
      </c>
      <c r="E263" s="28"/>
      <c r="F263" s="22">
        <v>21000</v>
      </c>
      <c r="G263" s="22">
        <v>0</v>
      </c>
      <c r="H263" s="23">
        <f t="shared" ref="H263" si="68">F263+G263</f>
        <v>21000</v>
      </c>
      <c r="I263" s="24"/>
      <c r="J263" s="25"/>
      <c r="K263" s="25"/>
      <c r="L263" s="25"/>
      <c r="M263" s="27"/>
      <c r="N263" s="25"/>
    </row>
    <row r="264" spans="1:14" s="7" customFormat="1" ht="81.599999999999994" customHeight="1" x14ac:dyDescent="0.2">
      <c r="A264" s="20" t="s">
        <v>10</v>
      </c>
      <c r="B264" s="20" t="s">
        <v>115</v>
      </c>
      <c r="C264" s="20" t="s">
        <v>182</v>
      </c>
      <c r="D264" s="21" t="s">
        <v>189</v>
      </c>
      <c r="E264" s="21" t="s">
        <v>183</v>
      </c>
      <c r="F264" s="22">
        <f>SUM(F265:F265)</f>
        <v>8700</v>
      </c>
      <c r="G264" s="22">
        <f>SUM(G265:G265)</f>
        <v>4900</v>
      </c>
      <c r="H264" s="22">
        <f>SUM(H265:H265)</f>
        <v>13600</v>
      </c>
      <c r="I264" s="44" t="s">
        <v>247</v>
      </c>
      <c r="J264" s="45">
        <v>0</v>
      </c>
      <c r="K264" s="45">
        <v>87</v>
      </c>
      <c r="L264" s="45">
        <v>110</v>
      </c>
      <c r="M264" s="46">
        <v>197</v>
      </c>
      <c r="N264" s="25" t="s">
        <v>15</v>
      </c>
    </row>
    <row r="265" spans="1:14" s="7" customFormat="1" ht="46.9" customHeight="1" x14ac:dyDescent="0.2">
      <c r="A265" s="20"/>
      <c r="B265" s="20"/>
      <c r="C265" s="20"/>
      <c r="D265" s="28" t="s">
        <v>17</v>
      </c>
      <c r="E265" s="28"/>
      <c r="F265" s="22">
        <v>8700</v>
      </c>
      <c r="G265" s="22">
        <v>4900</v>
      </c>
      <c r="H265" s="23">
        <f t="shared" ref="H265" si="69">F265+G265</f>
        <v>13600</v>
      </c>
      <c r="I265" s="44" t="s">
        <v>243</v>
      </c>
      <c r="J265" s="45">
        <v>0</v>
      </c>
      <c r="K265" s="45">
        <v>60</v>
      </c>
      <c r="L265" s="45">
        <v>5</v>
      </c>
      <c r="M265" s="46">
        <v>65</v>
      </c>
      <c r="N265" s="25"/>
    </row>
    <row r="266" spans="1:14" s="7" customFormat="1" ht="106.5" customHeight="1" x14ac:dyDescent="0.2">
      <c r="A266" s="20" t="s">
        <v>10</v>
      </c>
      <c r="B266" s="108" t="s">
        <v>115</v>
      </c>
      <c r="C266" s="35" t="s">
        <v>217</v>
      </c>
      <c r="D266" s="21" t="s">
        <v>215</v>
      </c>
      <c r="E266" s="21" t="s">
        <v>218</v>
      </c>
      <c r="F266" s="22">
        <f>F267+F268</f>
        <v>490000</v>
      </c>
      <c r="G266" s="22">
        <f t="shared" ref="G266:H266" si="70">G267+G268</f>
        <v>-479000</v>
      </c>
      <c r="H266" s="22">
        <f t="shared" si="70"/>
        <v>11000</v>
      </c>
      <c r="I266" s="36" t="s">
        <v>241</v>
      </c>
      <c r="J266" s="26">
        <v>0</v>
      </c>
      <c r="K266" s="26">
        <v>78.87</v>
      </c>
      <c r="L266" s="26">
        <v>-78.87</v>
      </c>
      <c r="M266" s="37">
        <v>0</v>
      </c>
      <c r="N266" s="25" t="s">
        <v>15</v>
      </c>
    </row>
    <row r="267" spans="1:14" s="7" customFormat="1" ht="15" customHeight="1" x14ac:dyDescent="0.2">
      <c r="A267" s="20"/>
      <c r="B267" s="108"/>
      <c r="C267" s="38"/>
      <c r="D267" s="30" t="s">
        <v>9</v>
      </c>
      <c r="E267" s="31"/>
      <c r="F267" s="22">
        <v>53000</v>
      </c>
      <c r="G267" s="22">
        <v>-42000</v>
      </c>
      <c r="H267" s="23">
        <f t="shared" ref="H267:H268" si="71">F267+G267</f>
        <v>11000</v>
      </c>
      <c r="I267" s="39"/>
      <c r="J267" s="29"/>
      <c r="K267" s="29"/>
      <c r="L267" s="29"/>
      <c r="M267" s="40"/>
      <c r="N267" s="25"/>
    </row>
    <row r="268" spans="1:14" s="7" customFormat="1" ht="14.45" customHeight="1" x14ac:dyDescent="0.2">
      <c r="A268" s="20"/>
      <c r="B268" s="108"/>
      <c r="C268" s="38"/>
      <c r="D268" s="30" t="s">
        <v>17</v>
      </c>
      <c r="E268" s="31"/>
      <c r="F268" s="22">
        <v>437000</v>
      </c>
      <c r="G268" s="22">
        <v>-437000</v>
      </c>
      <c r="H268" s="23">
        <f t="shared" si="71"/>
        <v>0</v>
      </c>
      <c r="I268" s="42"/>
      <c r="J268" s="32"/>
      <c r="K268" s="32"/>
      <c r="L268" s="32"/>
      <c r="M268" s="43"/>
      <c r="N268" s="25"/>
    </row>
    <row r="269" spans="1:14" s="7" customFormat="1" ht="77.25" customHeight="1" x14ac:dyDescent="0.2">
      <c r="A269" s="20" t="s">
        <v>10</v>
      </c>
      <c r="B269" s="108" t="s">
        <v>115</v>
      </c>
      <c r="C269" s="20" t="s">
        <v>219</v>
      </c>
      <c r="D269" s="21" t="s">
        <v>215</v>
      </c>
      <c r="E269" s="21" t="s">
        <v>230</v>
      </c>
      <c r="F269" s="22">
        <f>F270+F271</f>
        <v>490000</v>
      </c>
      <c r="G269" s="22">
        <f t="shared" ref="G269:H269" si="72">G270+G271</f>
        <v>-480000</v>
      </c>
      <c r="H269" s="22">
        <f t="shared" si="72"/>
        <v>10000</v>
      </c>
      <c r="I269" s="36" t="s">
        <v>241</v>
      </c>
      <c r="J269" s="26">
        <v>0</v>
      </c>
      <c r="K269" s="26">
        <v>69.92</v>
      </c>
      <c r="L269" s="26">
        <v>-69.92</v>
      </c>
      <c r="M269" s="37">
        <v>0</v>
      </c>
      <c r="N269" s="25" t="s">
        <v>15</v>
      </c>
    </row>
    <row r="270" spans="1:14" s="7" customFormat="1" x14ac:dyDescent="0.2">
      <c r="A270" s="20"/>
      <c r="B270" s="108"/>
      <c r="C270" s="20"/>
      <c r="D270" s="30" t="s">
        <v>9</v>
      </c>
      <c r="E270" s="31"/>
      <c r="F270" s="22">
        <v>53000</v>
      </c>
      <c r="G270" s="22">
        <v>-43000</v>
      </c>
      <c r="H270" s="23">
        <f t="shared" ref="H270:H271" si="73">F270+G270</f>
        <v>10000</v>
      </c>
      <c r="I270" s="39"/>
      <c r="J270" s="29"/>
      <c r="K270" s="29"/>
      <c r="L270" s="29"/>
      <c r="M270" s="40"/>
      <c r="N270" s="25"/>
    </row>
    <row r="271" spans="1:14" s="7" customFormat="1" x14ac:dyDescent="0.2">
      <c r="A271" s="20"/>
      <c r="B271" s="108"/>
      <c r="C271" s="20"/>
      <c r="D271" s="30" t="s">
        <v>17</v>
      </c>
      <c r="E271" s="31"/>
      <c r="F271" s="22">
        <v>437000</v>
      </c>
      <c r="G271" s="22">
        <v>-437000</v>
      </c>
      <c r="H271" s="23">
        <f t="shared" si="73"/>
        <v>0</v>
      </c>
      <c r="I271" s="42"/>
      <c r="J271" s="32"/>
      <c r="K271" s="32"/>
      <c r="L271" s="32"/>
      <c r="M271" s="43"/>
      <c r="N271" s="25"/>
    </row>
    <row r="272" spans="1:14" s="7" customFormat="1" ht="97.9" customHeight="1" x14ac:dyDescent="0.2">
      <c r="A272" s="20" t="s">
        <v>10</v>
      </c>
      <c r="B272" s="108" t="s">
        <v>115</v>
      </c>
      <c r="C272" s="38" t="s">
        <v>220</v>
      </c>
      <c r="D272" s="132" t="s">
        <v>221</v>
      </c>
      <c r="E272" s="21" t="s">
        <v>222</v>
      </c>
      <c r="F272" s="22">
        <f>F273</f>
        <v>275000</v>
      </c>
      <c r="G272" s="22">
        <f t="shared" ref="G272:H272" si="74">G273</f>
        <v>-17825</v>
      </c>
      <c r="H272" s="22">
        <f t="shared" si="74"/>
        <v>257175</v>
      </c>
      <c r="I272" s="36" t="s">
        <v>244</v>
      </c>
      <c r="J272" s="26">
        <v>0</v>
      </c>
      <c r="K272" s="26">
        <v>408</v>
      </c>
      <c r="L272" s="26">
        <v>0</v>
      </c>
      <c r="M272" s="37">
        <v>408</v>
      </c>
      <c r="N272" s="25" t="s">
        <v>15</v>
      </c>
    </row>
    <row r="273" spans="1:14" s="7" customFormat="1" x14ac:dyDescent="0.2">
      <c r="A273" s="20"/>
      <c r="B273" s="108"/>
      <c r="C273" s="41"/>
      <c r="D273" s="83" t="s">
        <v>17</v>
      </c>
      <c r="E273" s="84"/>
      <c r="F273" s="22">
        <v>275000</v>
      </c>
      <c r="G273" s="22">
        <v>-17825</v>
      </c>
      <c r="H273" s="23">
        <f t="shared" ref="H273" si="75">F273+G273</f>
        <v>257175</v>
      </c>
      <c r="I273" s="42"/>
      <c r="J273" s="32"/>
      <c r="K273" s="32"/>
      <c r="L273" s="32"/>
      <c r="M273" s="43"/>
      <c r="N273" s="25"/>
    </row>
    <row r="274" spans="1:14" s="7" customFormat="1" ht="81" customHeight="1" x14ac:dyDescent="0.2">
      <c r="A274" s="20" t="s">
        <v>10</v>
      </c>
      <c r="B274" s="108" t="s">
        <v>115</v>
      </c>
      <c r="C274" s="38" t="s">
        <v>220</v>
      </c>
      <c r="D274" s="132" t="s">
        <v>221</v>
      </c>
      <c r="E274" s="21" t="s">
        <v>274</v>
      </c>
      <c r="F274" s="22">
        <f>F275</f>
        <v>116000</v>
      </c>
      <c r="G274" s="22">
        <f t="shared" ref="G274:H274" si="76">G275</f>
        <v>105000</v>
      </c>
      <c r="H274" s="22">
        <f t="shared" si="76"/>
        <v>221000</v>
      </c>
      <c r="I274" s="36" t="s">
        <v>244</v>
      </c>
      <c r="J274" s="26">
        <v>0</v>
      </c>
      <c r="K274" s="26">
        <v>408</v>
      </c>
      <c r="L274" s="26">
        <v>64</v>
      </c>
      <c r="M274" s="37">
        <v>472</v>
      </c>
      <c r="N274" s="25" t="s">
        <v>15</v>
      </c>
    </row>
    <row r="275" spans="1:14" s="7" customFormat="1" x14ac:dyDescent="0.2">
      <c r="A275" s="20"/>
      <c r="B275" s="108"/>
      <c r="C275" s="41"/>
      <c r="D275" s="30" t="s">
        <v>17</v>
      </c>
      <c r="E275" s="31"/>
      <c r="F275" s="22">
        <v>116000</v>
      </c>
      <c r="G275" s="22">
        <v>105000</v>
      </c>
      <c r="H275" s="23">
        <f>F275+G275</f>
        <v>221000</v>
      </c>
      <c r="I275" s="42"/>
      <c r="J275" s="32"/>
      <c r="K275" s="32"/>
      <c r="L275" s="32"/>
      <c r="M275" s="43"/>
      <c r="N275" s="25"/>
    </row>
    <row r="276" spans="1:14" s="7" customFormat="1" ht="102.6" customHeight="1" x14ac:dyDescent="0.2">
      <c r="A276" s="114" t="s">
        <v>18</v>
      </c>
      <c r="B276" s="35" t="s">
        <v>32</v>
      </c>
      <c r="C276" s="35" t="s">
        <v>223</v>
      </c>
      <c r="D276" s="132" t="s">
        <v>121</v>
      </c>
      <c r="E276" s="133" t="s">
        <v>224</v>
      </c>
      <c r="F276" s="22">
        <f>F277+F278</f>
        <v>0</v>
      </c>
      <c r="G276" s="22">
        <f t="shared" ref="G276:H276" si="77">G277+G278</f>
        <v>0</v>
      </c>
      <c r="H276" s="22">
        <f t="shared" si="77"/>
        <v>0</v>
      </c>
      <c r="I276" s="36" t="s">
        <v>245</v>
      </c>
      <c r="J276" s="26">
        <v>0</v>
      </c>
      <c r="K276" s="26">
        <v>0</v>
      </c>
      <c r="L276" s="26">
        <v>0</v>
      </c>
      <c r="M276" s="37">
        <v>0</v>
      </c>
      <c r="N276" s="25" t="s">
        <v>15</v>
      </c>
    </row>
    <row r="277" spans="1:14" s="7" customFormat="1" ht="16.149999999999999" customHeight="1" x14ac:dyDescent="0.2">
      <c r="A277" s="114"/>
      <c r="B277" s="38"/>
      <c r="C277" s="38"/>
      <c r="D277" s="108" t="s">
        <v>9</v>
      </c>
      <c r="E277" s="125"/>
      <c r="F277" s="22">
        <v>0</v>
      </c>
      <c r="G277" s="22">
        <v>0</v>
      </c>
      <c r="H277" s="23">
        <f t="shared" ref="H277:H278" si="78">F277+G277</f>
        <v>0</v>
      </c>
      <c r="I277" s="39"/>
      <c r="J277" s="29"/>
      <c r="K277" s="29"/>
      <c r="L277" s="29"/>
      <c r="M277" s="40"/>
      <c r="N277" s="25"/>
    </row>
    <row r="278" spans="1:14" s="7" customFormat="1" x14ac:dyDescent="0.2">
      <c r="A278" s="114"/>
      <c r="B278" s="41"/>
      <c r="C278" s="41"/>
      <c r="D278" s="108" t="s">
        <v>17</v>
      </c>
      <c r="E278" s="125"/>
      <c r="F278" s="22">
        <v>0</v>
      </c>
      <c r="G278" s="22">
        <v>0</v>
      </c>
      <c r="H278" s="23">
        <f t="shared" si="78"/>
        <v>0</v>
      </c>
      <c r="I278" s="42"/>
      <c r="J278" s="32"/>
      <c r="K278" s="32"/>
      <c r="L278" s="32"/>
      <c r="M278" s="43"/>
      <c r="N278" s="25"/>
    </row>
    <row r="279" spans="1:14" s="7" customFormat="1" ht="86.45" customHeight="1" x14ac:dyDescent="0.2">
      <c r="A279" s="20" t="s">
        <v>10</v>
      </c>
      <c r="B279" s="108" t="s">
        <v>115</v>
      </c>
      <c r="C279" s="35" t="s">
        <v>225</v>
      </c>
      <c r="D279" s="132" t="s">
        <v>221</v>
      </c>
      <c r="E279" s="130" t="s">
        <v>226</v>
      </c>
      <c r="F279" s="22">
        <f>F280</f>
        <v>188000</v>
      </c>
      <c r="G279" s="22">
        <f>G280</f>
        <v>-188000</v>
      </c>
      <c r="H279" s="22">
        <f t="shared" ref="H279" si="79">H280</f>
        <v>0</v>
      </c>
      <c r="I279" s="36" t="s">
        <v>246</v>
      </c>
      <c r="J279" s="26">
        <v>0</v>
      </c>
      <c r="K279" s="26">
        <v>2</v>
      </c>
      <c r="L279" s="26">
        <v>-2</v>
      </c>
      <c r="M279" s="37">
        <v>0</v>
      </c>
      <c r="N279" s="25" t="s">
        <v>15</v>
      </c>
    </row>
    <row r="280" spans="1:14" s="7" customFormat="1" x14ac:dyDescent="0.2">
      <c r="A280" s="20"/>
      <c r="B280" s="108"/>
      <c r="C280" s="41"/>
      <c r="D280" s="30" t="s">
        <v>17</v>
      </c>
      <c r="E280" s="31"/>
      <c r="F280" s="22">
        <v>188000</v>
      </c>
      <c r="G280" s="22">
        <v>-188000</v>
      </c>
      <c r="H280" s="23">
        <f t="shared" ref="H280" si="80">F280+G280</f>
        <v>0</v>
      </c>
      <c r="I280" s="42"/>
      <c r="J280" s="32"/>
      <c r="K280" s="32"/>
      <c r="L280" s="32"/>
      <c r="M280" s="43"/>
      <c r="N280" s="25"/>
    </row>
    <row r="281" spans="1:14" s="7" customFormat="1" ht="103.15" customHeight="1" x14ac:dyDescent="0.2">
      <c r="A281" s="20" t="s">
        <v>124</v>
      </c>
      <c r="B281" s="20" t="s">
        <v>125</v>
      </c>
      <c r="C281" s="20" t="s">
        <v>126</v>
      </c>
      <c r="D281" s="21" t="s">
        <v>127</v>
      </c>
      <c r="E281" s="21" t="s">
        <v>128</v>
      </c>
      <c r="F281" s="22">
        <f>SUM(F282)</f>
        <v>300000</v>
      </c>
      <c r="G281" s="22">
        <f>G282</f>
        <v>-30000</v>
      </c>
      <c r="H281" s="22">
        <f>SUM(F281+G281)</f>
        <v>270000</v>
      </c>
      <c r="I281" s="24" t="s">
        <v>161</v>
      </c>
      <c r="J281" s="134">
        <v>15</v>
      </c>
      <c r="K281" s="134">
        <v>12</v>
      </c>
      <c r="L281" s="134">
        <v>-3</v>
      </c>
      <c r="M281" s="135">
        <v>9</v>
      </c>
      <c r="N281" s="25" t="s">
        <v>129</v>
      </c>
    </row>
    <row r="282" spans="1:14" s="7" customFormat="1" ht="16.5" customHeight="1" x14ac:dyDescent="0.2">
      <c r="A282" s="20"/>
      <c r="B282" s="20"/>
      <c r="C282" s="20"/>
      <c r="D282" s="28" t="s">
        <v>9</v>
      </c>
      <c r="E282" s="28"/>
      <c r="F282" s="22">
        <v>300000</v>
      </c>
      <c r="G282" s="23">
        <v>-30000</v>
      </c>
      <c r="H282" s="23">
        <f t="shared" ref="H282" si="81">F282+G282</f>
        <v>270000</v>
      </c>
      <c r="I282" s="24"/>
      <c r="J282" s="134"/>
      <c r="K282" s="134"/>
      <c r="L282" s="134"/>
      <c r="M282" s="135"/>
      <c r="N282" s="25"/>
    </row>
    <row r="283" spans="1:14" s="7" customFormat="1" ht="146.44999999999999" customHeight="1" x14ac:dyDescent="0.2">
      <c r="A283" s="20" t="s">
        <v>124</v>
      </c>
      <c r="B283" s="20" t="s">
        <v>125</v>
      </c>
      <c r="C283" s="20" t="s">
        <v>130</v>
      </c>
      <c r="D283" s="21" t="s">
        <v>131</v>
      </c>
      <c r="E283" s="21" t="s">
        <v>132</v>
      </c>
      <c r="F283" s="22">
        <f>SUM(F284)</f>
        <v>500000</v>
      </c>
      <c r="G283" s="22">
        <f>SUM(G284)</f>
        <v>0</v>
      </c>
      <c r="H283" s="22">
        <f>SUM(H284)</f>
        <v>500000</v>
      </c>
      <c r="I283" s="24" t="s">
        <v>161</v>
      </c>
      <c r="J283" s="25">
        <v>1</v>
      </c>
      <c r="K283" s="25">
        <v>1</v>
      </c>
      <c r="L283" s="25">
        <v>0</v>
      </c>
      <c r="M283" s="27">
        <v>1</v>
      </c>
      <c r="N283" s="25" t="s">
        <v>129</v>
      </c>
    </row>
    <row r="284" spans="1:14" s="7" customFormat="1" ht="17.45" customHeight="1" x14ac:dyDescent="0.2">
      <c r="A284" s="20"/>
      <c r="B284" s="20"/>
      <c r="C284" s="20"/>
      <c r="D284" s="28" t="s">
        <v>9</v>
      </c>
      <c r="E284" s="28"/>
      <c r="F284" s="136">
        <v>500000</v>
      </c>
      <c r="G284" s="23">
        <v>0</v>
      </c>
      <c r="H284" s="23">
        <f t="shared" ref="H284" si="82">F284+G284</f>
        <v>500000</v>
      </c>
      <c r="I284" s="24"/>
      <c r="J284" s="25"/>
      <c r="K284" s="25"/>
      <c r="L284" s="25"/>
      <c r="M284" s="27"/>
      <c r="N284" s="25"/>
    </row>
    <row r="285" spans="1:14" s="7" customFormat="1" ht="140.25" x14ac:dyDescent="0.2">
      <c r="A285" s="20" t="s">
        <v>133</v>
      </c>
      <c r="B285" s="20" t="s">
        <v>134</v>
      </c>
      <c r="C285" s="20" t="s">
        <v>135</v>
      </c>
      <c r="D285" s="21" t="s">
        <v>59</v>
      </c>
      <c r="E285" s="21" t="s">
        <v>136</v>
      </c>
      <c r="F285" s="22">
        <v>590000</v>
      </c>
      <c r="G285" s="22">
        <v>196464</v>
      </c>
      <c r="H285" s="22">
        <f>SUM(H286)</f>
        <v>725939</v>
      </c>
      <c r="I285" s="24" t="s">
        <v>162</v>
      </c>
      <c r="J285" s="134">
        <v>2</v>
      </c>
      <c r="K285" s="134">
        <v>1</v>
      </c>
      <c r="L285" s="134">
        <v>0</v>
      </c>
      <c r="M285" s="135">
        <v>1</v>
      </c>
      <c r="N285" s="25" t="s">
        <v>295</v>
      </c>
    </row>
    <row r="286" spans="1:14" s="7" customFormat="1" ht="19.899999999999999" customHeight="1" x14ac:dyDescent="0.2">
      <c r="A286" s="20"/>
      <c r="B286" s="20"/>
      <c r="C286" s="20"/>
      <c r="D286" s="55" t="s">
        <v>198</v>
      </c>
      <c r="E286" s="56"/>
      <c r="F286" s="23">
        <v>786464</v>
      </c>
      <c r="G286" s="23">
        <v>-60525</v>
      </c>
      <c r="H286" s="23">
        <f t="shared" ref="H286" si="83">F286+G286</f>
        <v>725939</v>
      </c>
      <c r="I286" s="24"/>
      <c r="J286" s="134"/>
      <c r="K286" s="134"/>
      <c r="L286" s="134"/>
      <c r="M286" s="135"/>
      <c r="N286" s="25"/>
    </row>
  </sheetData>
  <mergeCells count="1094">
    <mergeCell ref="A124:A128"/>
    <mergeCell ref="A119:A121"/>
    <mergeCell ref="B111:B113"/>
    <mergeCell ref="C111:C113"/>
    <mergeCell ref="D124:D127"/>
    <mergeCell ref="E124:E127"/>
    <mergeCell ref="F124:F127"/>
    <mergeCell ref="G124:G127"/>
    <mergeCell ref="H124:H127"/>
    <mergeCell ref="D128:E128"/>
    <mergeCell ref="I274:I275"/>
    <mergeCell ref="C136:C138"/>
    <mergeCell ref="D137:E137"/>
    <mergeCell ref="D138:E138"/>
    <mergeCell ref="C241:C242"/>
    <mergeCell ref="D239:E239"/>
    <mergeCell ref="B260:B261"/>
    <mergeCell ref="I260:I261"/>
    <mergeCell ref="B234:B236"/>
    <mergeCell ref="B245:B249"/>
    <mergeCell ref="D178:E178"/>
    <mergeCell ref="B164:B165"/>
    <mergeCell ref="B173:B175"/>
    <mergeCell ref="J274:J275"/>
    <mergeCell ref="K274:K275"/>
    <mergeCell ref="L274:L275"/>
    <mergeCell ref="M274:M275"/>
    <mergeCell ref="N274:N275"/>
    <mergeCell ref="A243:A244"/>
    <mergeCell ref="B243:B244"/>
    <mergeCell ref="C243:C244"/>
    <mergeCell ref="D244:E244"/>
    <mergeCell ref="I243:I244"/>
    <mergeCell ref="J243:J244"/>
    <mergeCell ref="K243:K244"/>
    <mergeCell ref="L243:L244"/>
    <mergeCell ref="M243:M244"/>
    <mergeCell ref="N260:N261"/>
    <mergeCell ref="D261:E261"/>
    <mergeCell ref="N264:N265"/>
    <mergeCell ref="A262:A263"/>
    <mergeCell ref="B262:B263"/>
    <mergeCell ref="C262:C263"/>
    <mergeCell ref="I262:I263"/>
    <mergeCell ref="H250:H251"/>
    <mergeCell ref="I251:I254"/>
    <mergeCell ref="K257:K259"/>
    <mergeCell ref="A264:A265"/>
    <mergeCell ref="B264:B265"/>
    <mergeCell ref="D258:E258"/>
    <mergeCell ref="L269:L271"/>
    <mergeCell ref="M269:M271"/>
    <mergeCell ref="F250:F251"/>
    <mergeCell ref="G250:G251"/>
    <mergeCell ref="C264:C265"/>
    <mergeCell ref="D250:D251"/>
    <mergeCell ref="E250:E251"/>
    <mergeCell ref="L157:L159"/>
    <mergeCell ref="B181:B183"/>
    <mergeCell ref="C181:C183"/>
    <mergeCell ref="N241:N242"/>
    <mergeCell ref="N262:N263"/>
    <mergeCell ref="A257:A259"/>
    <mergeCell ref="B257:B259"/>
    <mergeCell ref="L257:L259"/>
    <mergeCell ref="C227:C231"/>
    <mergeCell ref="B227:B231"/>
    <mergeCell ref="A227:A231"/>
    <mergeCell ref="D233:E233"/>
    <mergeCell ref="A232:A233"/>
    <mergeCell ref="B232:B233"/>
    <mergeCell ref="A234:A236"/>
    <mergeCell ref="D231:E231"/>
    <mergeCell ref="D227:D229"/>
    <mergeCell ref="E227:E229"/>
    <mergeCell ref="N227:N231"/>
    <mergeCell ref="N243:N244"/>
    <mergeCell ref="D259:E259"/>
    <mergeCell ref="C234:C236"/>
    <mergeCell ref="N234:N236"/>
    <mergeCell ref="M235:M236"/>
    <mergeCell ref="K260:K261"/>
    <mergeCell ref="L260:L261"/>
    <mergeCell ref="D177:E177"/>
    <mergeCell ref="D222:E222"/>
    <mergeCell ref="M136:M138"/>
    <mergeCell ref="A146:A147"/>
    <mergeCell ref="J160:J161"/>
    <mergeCell ref="K160:K161"/>
    <mergeCell ref="L160:L161"/>
    <mergeCell ref="M160:M161"/>
    <mergeCell ref="D225:E225"/>
    <mergeCell ref="D226:E226"/>
    <mergeCell ref="J166:J168"/>
    <mergeCell ref="K166:K168"/>
    <mergeCell ref="L166:L168"/>
    <mergeCell ref="M166:M168"/>
    <mergeCell ref="K148:K149"/>
    <mergeCell ref="L148:L149"/>
    <mergeCell ref="A162:A163"/>
    <mergeCell ref="B162:B163"/>
    <mergeCell ref="C162:C163"/>
    <mergeCell ref="D163:E163"/>
    <mergeCell ref="I162:I163"/>
    <mergeCell ref="J162:J163"/>
    <mergeCell ref="K162:K163"/>
    <mergeCell ref="L162:L163"/>
    <mergeCell ref="J198:J202"/>
    <mergeCell ref="K198:K202"/>
    <mergeCell ref="M164:M165"/>
    <mergeCell ref="B224:B226"/>
    <mergeCell ref="A160:A161"/>
    <mergeCell ref="B160:B161"/>
    <mergeCell ref="C160:C161"/>
    <mergeCell ref="D174:E174"/>
    <mergeCell ref="D147:E147"/>
    <mergeCell ref="A150:A151"/>
    <mergeCell ref="M162:M163"/>
    <mergeCell ref="D180:E180"/>
    <mergeCell ref="D186:E186"/>
    <mergeCell ref="D188:E188"/>
    <mergeCell ref="D200:E200"/>
    <mergeCell ref="N99:N101"/>
    <mergeCell ref="N102:N108"/>
    <mergeCell ref="M99:M101"/>
    <mergeCell ref="E102:E106"/>
    <mergeCell ref="N162:N163"/>
    <mergeCell ref="A131:A133"/>
    <mergeCell ref="B131:B133"/>
    <mergeCell ref="C131:C133"/>
    <mergeCell ref="D132:E132"/>
    <mergeCell ref="D133:E133"/>
    <mergeCell ref="I131:I133"/>
    <mergeCell ref="J131:J133"/>
    <mergeCell ref="K131:K133"/>
    <mergeCell ref="L131:L133"/>
    <mergeCell ref="M131:M133"/>
    <mergeCell ref="N131:N133"/>
    <mergeCell ref="A134:A135"/>
    <mergeCell ref="B134:B135"/>
    <mergeCell ref="C134:C135"/>
    <mergeCell ref="D135:E135"/>
    <mergeCell ref="I134:I135"/>
    <mergeCell ref="J134:J135"/>
    <mergeCell ref="A136:A138"/>
    <mergeCell ref="M144:M145"/>
    <mergeCell ref="J150:J151"/>
    <mergeCell ref="M157:M159"/>
    <mergeCell ref="L136:L138"/>
    <mergeCell ref="M114:M118"/>
    <mergeCell ref="N114:N118"/>
    <mergeCell ref="M104:M105"/>
    <mergeCell ref="M102:M103"/>
    <mergeCell ref="I102:I103"/>
    <mergeCell ref="J102:J103"/>
    <mergeCell ref="K102:K103"/>
    <mergeCell ref="N88:N91"/>
    <mergeCell ref="D88:D89"/>
    <mergeCell ref="E88:E89"/>
    <mergeCell ref="L106:L108"/>
    <mergeCell ref="M106:M108"/>
    <mergeCell ref="G102:G106"/>
    <mergeCell ref="H102:H106"/>
    <mergeCell ref="K99:K101"/>
    <mergeCell ref="L99:L101"/>
    <mergeCell ref="K104:K105"/>
    <mergeCell ref="L95:L98"/>
    <mergeCell ref="M95:M98"/>
    <mergeCell ref="D116:E116"/>
    <mergeCell ref="I111:I113"/>
    <mergeCell ref="J111:J113"/>
    <mergeCell ref="K111:K113"/>
    <mergeCell ref="L111:L113"/>
    <mergeCell ref="M111:M113"/>
    <mergeCell ref="N111:N113"/>
    <mergeCell ref="D96:E98"/>
    <mergeCell ref="F96:F98"/>
    <mergeCell ref="G96:G98"/>
    <mergeCell ref="H96:H98"/>
    <mergeCell ref="M120:M121"/>
    <mergeCell ref="M122:M123"/>
    <mergeCell ref="M124:M126"/>
    <mergeCell ref="N120:N121"/>
    <mergeCell ref="N122:N123"/>
    <mergeCell ref="M134:M135"/>
    <mergeCell ref="D142:E142"/>
    <mergeCell ref="F119:F120"/>
    <mergeCell ref="G119:G120"/>
    <mergeCell ref="H119:H120"/>
    <mergeCell ref="A148:A149"/>
    <mergeCell ref="A157:A159"/>
    <mergeCell ref="D159:E159"/>
    <mergeCell ref="I104:I105"/>
    <mergeCell ref="J104:J105"/>
    <mergeCell ref="I109:I110"/>
    <mergeCell ref="J109:J110"/>
    <mergeCell ref="I106:I108"/>
    <mergeCell ref="N134:N135"/>
    <mergeCell ref="C124:C128"/>
    <mergeCell ref="A129:A130"/>
    <mergeCell ref="B109:B110"/>
    <mergeCell ref="D151:E151"/>
    <mergeCell ref="D145:E145"/>
    <mergeCell ref="D155:E155"/>
    <mergeCell ref="D156:E156"/>
    <mergeCell ref="B119:B121"/>
    <mergeCell ref="B114:B118"/>
    <mergeCell ref="A139:A143"/>
    <mergeCell ref="D158:E158"/>
    <mergeCell ref="C148:C149"/>
    <mergeCell ref="B150:B151"/>
    <mergeCell ref="N22:N23"/>
    <mergeCell ref="D29:E29"/>
    <mergeCell ref="D37:E37"/>
    <mergeCell ref="D44:E44"/>
    <mergeCell ref="D48:E48"/>
    <mergeCell ref="D51:E51"/>
    <mergeCell ref="D62:E62"/>
    <mergeCell ref="D71:E71"/>
    <mergeCell ref="D80:E80"/>
    <mergeCell ref="D82:E82"/>
    <mergeCell ref="D85:E85"/>
    <mergeCell ref="D107:E107"/>
    <mergeCell ref="D115:E115"/>
    <mergeCell ref="N129:N130"/>
    <mergeCell ref="M129:M130"/>
    <mergeCell ref="N136:N138"/>
    <mergeCell ref="N124:N128"/>
    <mergeCell ref="D28:E28"/>
    <mergeCell ref="J120:J121"/>
    <mergeCell ref="E119:E120"/>
    <mergeCell ref="D121:E121"/>
    <mergeCell ref="K120:K121"/>
    <mergeCell ref="J122:J123"/>
    <mergeCell ref="L122:L123"/>
    <mergeCell ref="L120:L121"/>
    <mergeCell ref="I124:I126"/>
    <mergeCell ref="N92:N94"/>
    <mergeCell ref="M92:M94"/>
    <mergeCell ref="N95:N98"/>
    <mergeCell ref="I95:I98"/>
    <mergeCell ref="J95:J98"/>
    <mergeCell ref="K95:K98"/>
    <mergeCell ref="L102:L103"/>
    <mergeCell ref="D118:E118"/>
    <mergeCell ref="I114:I118"/>
    <mergeCell ref="J114:J118"/>
    <mergeCell ref="K114:K118"/>
    <mergeCell ref="L114:L118"/>
    <mergeCell ref="G88:G89"/>
    <mergeCell ref="J124:J126"/>
    <mergeCell ref="L127:L128"/>
    <mergeCell ref="D123:E123"/>
    <mergeCell ref="L104:L105"/>
    <mergeCell ref="F102:F106"/>
    <mergeCell ref="K70:K72"/>
    <mergeCell ref="I64:I65"/>
    <mergeCell ref="J64:J65"/>
    <mergeCell ref="L64:L65"/>
    <mergeCell ref="L70:L72"/>
    <mergeCell ref="J75:J76"/>
    <mergeCell ref="K75:K76"/>
    <mergeCell ref="L75:L76"/>
    <mergeCell ref="D119:D120"/>
    <mergeCell ref="D117:E117"/>
    <mergeCell ref="D112:E112"/>
    <mergeCell ref="D110:E110"/>
    <mergeCell ref="I92:I94"/>
    <mergeCell ref="J92:J94"/>
    <mergeCell ref="K92:K94"/>
    <mergeCell ref="L92:L94"/>
    <mergeCell ref="N232:N233"/>
    <mergeCell ref="F237:F238"/>
    <mergeCell ref="G237:G238"/>
    <mergeCell ref="H237:H238"/>
    <mergeCell ref="N217:N219"/>
    <mergeCell ref="N164:N165"/>
    <mergeCell ref="J176:J178"/>
    <mergeCell ref="K176:K178"/>
    <mergeCell ref="L176:L178"/>
    <mergeCell ref="M176:M178"/>
    <mergeCell ref="K220:K223"/>
    <mergeCell ref="L220:L223"/>
    <mergeCell ref="E193:E194"/>
    <mergeCell ref="J217:J219"/>
    <mergeCell ref="H193:H194"/>
    <mergeCell ref="D209:E209"/>
    <mergeCell ref="D210:E210"/>
    <mergeCell ref="D202:E202"/>
    <mergeCell ref="L211:L216"/>
    <mergeCell ref="M211:M216"/>
    <mergeCell ref="D171:E171"/>
    <mergeCell ref="D165:E165"/>
    <mergeCell ref="D215:E215"/>
    <mergeCell ref="M220:M223"/>
    <mergeCell ref="L224:L226"/>
    <mergeCell ref="M224:M226"/>
    <mergeCell ref="K217:K219"/>
    <mergeCell ref="M232:M233"/>
    <mergeCell ref="M237:M240"/>
    <mergeCell ref="J211:J216"/>
    <mergeCell ref="K211:K216"/>
    <mergeCell ref="I198:I202"/>
    <mergeCell ref="A17:A19"/>
    <mergeCell ref="B17:B19"/>
    <mergeCell ref="C17:C19"/>
    <mergeCell ref="H77:H78"/>
    <mergeCell ref="I86:I87"/>
    <mergeCell ref="J86:J87"/>
    <mergeCell ref="K86:K87"/>
    <mergeCell ref="L86:L87"/>
    <mergeCell ref="M86:M87"/>
    <mergeCell ref="I77:I85"/>
    <mergeCell ref="J77:J85"/>
    <mergeCell ref="K77:K85"/>
    <mergeCell ref="L77:L85"/>
    <mergeCell ref="D72:E72"/>
    <mergeCell ref="C75:C76"/>
    <mergeCell ref="D67:E67"/>
    <mergeCell ref="D63:E63"/>
    <mergeCell ref="C66:C67"/>
    <mergeCell ref="M77:M85"/>
    <mergeCell ref="K64:K65"/>
    <mergeCell ref="D65:E65"/>
    <mergeCell ref="D87:E87"/>
    <mergeCell ref="L27:L31"/>
    <mergeCell ref="L33:L38"/>
    <mergeCell ref="D42:E42"/>
    <mergeCell ref="D60:E60"/>
    <mergeCell ref="A41:A45"/>
    <mergeCell ref="A70:A72"/>
    <mergeCell ref="D76:E76"/>
    <mergeCell ref="I75:I76"/>
    <mergeCell ref="I68:I69"/>
    <mergeCell ref="J68:J69"/>
    <mergeCell ref="A1:N1"/>
    <mergeCell ref="J88:J91"/>
    <mergeCell ref="K88:K91"/>
    <mergeCell ref="L88:L91"/>
    <mergeCell ref="M88:M91"/>
    <mergeCell ref="C24:C25"/>
    <mergeCell ref="M46:M48"/>
    <mergeCell ref="A49:A51"/>
    <mergeCell ref="B49:B51"/>
    <mergeCell ref="C49:C51"/>
    <mergeCell ref="J49:J51"/>
    <mergeCell ref="K49:K51"/>
    <mergeCell ref="L49:L51"/>
    <mergeCell ref="C88:C91"/>
    <mergeCell ref="D90:E90"/>
    <mergeCell ref="D91:E91"/>
    <mergeCell ref="L73:L74"/>
    <mergeCell ref="M73:M74"/>
    <mergeCell ref="D19:E19"/>
    <mergeCell ref="I70:I72"/>
    <mergeCell ref="J70:J72"/>
    <mergeCell ref="C86:C87"/>
    <mergeCell ref="A68:A69"/>
    <mergeCell ref="B88:B91"/>
    <mergeCell ref="N68:N69"/>
    <mergeCell ref="D69:E69"/>
    <mergeCell ref="N57:N58"/>
    <mergeCell ref="I57:I58"/>
    <mergeCell ref="J57:J58"/>
    <mergeCell ref="K57:K58"/>
    <mergeCell ref="L57:L58"/>
    <mergeCell ref="M57:M58"/>
    <mergeCell ref="N176:N178"/>
    <mergeCell ref="C129:C130"/>
    <mergeCell ref="D130:E130"/>
    <mergeCell ref="I129:I130"/>
    <mergeCell ref="J129:J130"/>
    <mergeCell ref="K129:K130"/>
    <mergeCell ref="L129:L130"/>
    <mergeCell ref="C245:C249"/>
    <mergeCell ref="D245:D248"/>
    <mergeCell ref="E245:E248"/>
    <mergeCell ref="D240:E240"/>
    <mergeCell ref="F245:F248"/>
    <mergeCell ref="G245:G248"/>
    <mergeCell ref="H245:H248"/>
    <mergeCell ref="G227:G229"/>
    <mergeCell ref="H227:H229"/>
    <mergeCell ref="D206:E206"/>
    <mergeCell ref="D207:D208"/>
    <mergeCell ref="D201:E201"/>
    <mergeCell ref="E207:E208"/>
    <mergeCell ref="F207:F208"/>
    <mergeCell ref="G207:G208"/>
    <mergeCell ref="H207:H208"/>
    <mergeCell ref="C193:C197"/>
    <mergeCell ref="D203:D204"/>
    <mergeCell ref="E203:E204"/>
    <mergeCell ref="D198:D199"/>
    <mergeCell ref="E198:E199"/>
    <mergeCell ref="G198:G199"/>
    <mergeCell ref="D205:E205"/>
    <mergeCell ref="D214:E214"/>
    <mergeCell ref="D218:E218"/>
    <mergeCell ref="M260:M261"/>
    <mergeCell ref="J260:J261"/>
    <mergeCell ref="I248:I249"/>
    <mergeCell ref="C257:C259"/>
    <mergeCell ref="M262:M263"/>
    <mergeCell ref="I220:I223"/>
    <mergeCell ref="J232:J233"/>
    <mergeCell ref="K232:K233"/>
    <mergeCell ref="D236:E236"/>
    <mergeCell ref="D230:E230"/>
    <mergeCell ref="I232:I233"/>
    <mergeCell ref="I228:I231"/>
    <mergeCell ref="F227:F229"/>
    <mergeCell ref="D235:E235"/>
    <mergeCell ref="K237:K240"/>
    <mergeCell ref="L237:L240"/>
    <mergeCell ref="D265:E265"/>
    <mergeCell ref="C224:C226"/>
    <mergeCell ref="D263:E263"/>
    <mergeCell ref="I257:I259"/>
    <mergeCell ref="J257:J259"/>
    <mergeCell ref="D253:E253"/>
    <mergeCell ref="J224:J226"/>
    <mergeCell ref="K224:K226"/>
    <mergeCell ref="D242:E242"/>
    <mergeCell ref="I241:I242"/>
    <mergeCell ref="J241:J242"/>
    <mergeCell ref="K241:K242"/>
    <mergeCell ref="L241:L242"/>
    <mergeCell ref="M241:M242"/>
    <mergeCell ref="M248:M249"/>
    <mergeCell ref="L248:L249"/>
    <mergeCell ref="B86:B87"/>
    <mergeCell ref="A86:A87"/>
    <mergeCell ref="A77:A85"/>
    <mergeCell ref="B66:B67"/>
    <mergeCell ref="B52:B56"/>
    <mergeCell ref="A52:A56"/>
    <mergeCell ref="A66:A67"/>
    <mergeCell ref="B102:B108"/>
    <mergeCell ref="A88:A91"/>
    <mergeCell ref="A61:A63"/>
    <mergeCell ref="B61:B63"/>
    <mergeCell ref="B68:B69"/>
    <mergeCell ref="B70:B72"/>
    <mergeCell ref="B75:B76"/>
    <mergeCell ref="B77:B85"/>
    <mergeCell ref="A64:A65"/>
    <mergeCell ref="B64:B65"/>
    <mergeCell ref="A95:A98"/>
    <mergeCell ref="A92:A94"/>
    <mergeCell ref="A75:A76"/>
    <mergeCell ref="A102:A108"/>
    <mergeCell ref="B57:B58"/>
    <mergeCell ref="A57:A58"/>
    <mergeCell ref="A173:A175"/>
    <mergeCell ref="C173:C175"/>
    <mergeCell ref="B92:B94"/>
    <mergeCell ref="B124:B128"/>
    <mergeCell ref="B144:B145"/>
    <mergeCell ref="C144:C145"/>
    <mergeCell ref="A166:A168"/>
    <mergeCell ref="C166:C168"/>
    <mergeCell ref="B166:B168"/>
    <mergeCell ref="A154:A156"/>
    <mergeCell ref="B154:B156"/>
    <mergeCell ref="C154:C156"/>
    <mergeCell ref="C109:C110"/>
    <mergeCell ref="B95:B98"/>
    <mergeCell ref="B169:B172"/>
    <mergeCell ref="C169:C172"/>
    <mergeCell ref="C150:C151"/>
    <mergeCell ref="A164:A165"/>
    <mergeCell ref="C164:C165"/>
    <mergeCell ref="B157:B159"/>
    <mergeCell ref="C157:C159"/>
    <mergeCell ref="B146:B147"/>
    <mergeCell ref="C146:C147"/>
    <mergeCell ref="A144:A145"/>
    <mergeCell ref="B99:B101"/>
    <mergeCell ref="A99:A101"/>
    <mergeCell ref="B136:B138"/>
    <mergeCell ref="A109:A110"/>
    <mergeCell ref="C92:C94"/>
    <mergeCell ref="C119:C121"/>
    <mergeCell ref="C114:C118"/>
    <mergeCell ref="A111:A113"/>
    <mergeCell ref="N150:N151"/>
    <mergeCell ref="B148:B149"/>
    <mergeCell ref="C102:C108"/>
    <mergeCell ref="C95:C98"/>
    <mergeCell ref="D102:D106"/>
    <mergeCell ref="D108:E108"/>
    <mergeCell ref="C99:C101"/>
    <mergeCell ref="A122:A123"/>
    <mergeCell ref="B122:B123"/>
    <mergeCell ref="C190:C192"/>
    <mergeCell ref="N181:N183"/>
    <mergeCell ref="N160:N161"/>
    <mergeCell ref="I181:I183"/>
    <mergeCell ref="K269:K271"/>
    <mergeCell ref="N184:N189"/>
    <mergeCell ref="F190:F191"/>
    <mergeCell ref="D168:E168"/>
    <mergeCell ref="D190:D191"/>
    <mergeCell ref="E190:E191"/>
    <mergeCell ref="L184:L189"/>
    <mergeCell ref="M184:M189"/>
    <mergeCell ref="M194:M197"/>
    <mergeCell ref="F193:F194"/>
    <mergeCell ref="G193:G194"/>
    <mergeCell ref="K150:K151"/>
    <mergeCell ref="I157:I159"/>
    <mergeCell ref="C176:C178"/>
    <mergeCell ref="K164:K165"/>
    <mergeCell ref="L164:L165"/>
    <mergeCell ref="I194:I197"/>
    <mergeCell ref="F198:F199"/>
    <mergeCell ref="I160:I161"/>
    <mergeCell ref="D187:E187"/>
    <mergeCell ref="D185:E185"/>
    <mergeCell ref="D192:E192"/>
    <mergeCell ref="I190:I192"/>
    <mergeCell ref="J190:J192"/>
    <mergeCell ref="D182:E182"/>
    <mergeCell ref="D100:E100"/>
    <mergeCell ref="H88:H89"/>
    <mergeCell ref="G190:G191"/>
    <mergeCell ref="I150:I151"/>
    <mergeCell ref="J157:J159"/>
    <mergeCell ref="K127:K128"/>
    <mergeCell ref="K157:K159"/>
    <mergeCell ref="K181:K183"/>
    <mergeCell ref="I136:I138"/>
    <mergeCell ref="J136:J138"/>
    <mergeCell ref="K136:K138"/>
    <mergeCell ref="D172:E172"/>
    <mergeCell ref="D167:E167"/>
    <mergeCell ref="D149:E149"/>
    <mergeCell ref="K144:K145"/>
    <mergeCell ref="I139:I143"/>
    <mergeCell ref="I144:I145"/>
    <mergeCell ref="J144:J145"/>
    <mergeCell ref="D140:E140"/>
    <mergeCell ref="D143:E143"/>
    <mergeCell ref="I164:I165"/>
    <mergeCell ref="F88:F89"/>
    <mergeCell ref="I154:I156"/>
    <mergeCell ref="J154:J156"/>
    <mergeCell ref="K154:K156"/>
    <mergeCell ref="D94:E94"/>
    <mergeCell ref="A281:A282"/>
    <mergeCell ref="C281:C282"/>
    <mergeCell ref="A217:A219"/>
    <mergeCell ref="N285:N286"/>
    <mergeCell ref="D286:E286"/>
    <mergeCell ref="I283:I284"/>
    <mergeCell ref="J283:J284"/>
    <mergeCell ref="N283:N284"/>
    <mergeCell ref="N193:N197"/>
    <mergeCell ref="L281:L282"/>
    <mergeCell ref="M281:M282"/>
    <mergeCell ref="K248:K249"/>
    <mergeCell ref="J251:J254"/>
    <mergeCell ref="K251:K254"/>
    <mergeCell ref="L251:L254"/>
    <mergeCell ref="M251:M254"/>
    <mergeCell ref="M257:M259"/>
    <mergeCell ref="J207:J210"/>
    <mergeCell ref="K207:K210"/>
    <mergeCell ref="L207:L210"/>
    <mergeCell ref="M207:M210"/>
    <mergeCell ref="J235:J236"/>
    <mergeCell ref="K235:K236"/>
    <mergeCell ref="I203:I206"/>
    <mergeCell ref="J203:J206"/>
    <mergeCell ref="B283:B284"/>
    <mergeCell ref="B285:B286"/>
    <mergeCell ref="K283:K284"/>
    <mergeCell ref="F203:F204"/>
    <mergeCell ref="G203:G204"/>
    <mergeCell ref="A260:A261"/>
    <mergeCell ref="L283:L284"/>
    <mergeCell ref="M283:M284"/>
    <mergeCell ref="I285:I286"/>
    <mergeCell ref="J285:J286"/>
    <mergeCell ref="K285:K286"/>
    <mergeCell ref="L285:L286"/>
    <mergeCell ref="M285:M286"/>
    <mergeCell ref="C283:C284"/>
    <mergeCell ref="D284:E284"/>
    <mergeCell ref="A285:A286"/>
    <mergeCell ref="C285:C286"/>
    <mergeCell ref="A283:A284"/>
    <mergeCell ref="D189:E189"/>
    <mergeCell ref="B207:B210"/>
    <mergeCell ref="C207:C210"/>
    <mergeCell ref="A193:A197"/>
    <mergeCell ref="B193:B197"/>
    <mergeCell ref="M279:M280"/>
    <mergeCell ref="A220:A223"/>
    <mergeCell ref="B220:B223"/>
    <mergeCell ref="D219:E219"/>
    <mergeCell ref="C220:C223"/>
    <mergeCell ref="D221:E221"/>
    <mergeCell ref="D223:E223"/>
    <mergeCell ref="I235:I236"/>
    <mergeCell ref="J276:J278"/>
    <mergeCell ref="K276:K278"/>
    <mergeCell ref="L276:L278"/>
    <mergeCell ref="M276:M278"/>
    <mergeCell ref="A198:A202"/>
    <mergeCell ref="D193:D194"/>
    <mergeCell ref="L235:L236"/>
    <mergeCell ref="A207:A210"/>
    <mergeCell ref="N281:N282"/>
    <mergeCell ref="D282:E282"/>
    <mergeCell ref="B281:B282"/>
    <mergeCell ref="C237:C240"/>
    <mergeCell ref="A266:A268"/>
    <mergeCell ref="B266:B268"/>
    <mergeCell ref="N237:N240"/>
    <mergeCell ref="I281:I282"/>
    <mergeCell ref="J281:J282"/>
    <mergeCell ref="K281:K282"/>
    <mergeCell ref="D252:E252"/>
    <mergeCell ref="D249:E249"/>
    <mergeCell ref="C260:C261"/>
    <mergeCell ref="C266:C268"/>
    <mergeCell ref="D268:E268"/>
    <mergeCell ref="D267:E267"/>
    <mergeCell ref="I237:I240"/>
    <mergeCell ref="J237:J240"/>
    <mergeCell ref="D237:D238"/>
    <mergeCell ref="E237:E238"/>
    <mergeCell ref="A250:A254"/>
    <mergeCell ref="B250:B254"/>
    <mergeCell ref="C250:C254"/>
    <mergeCell ref="B237:B240"/>
    <mergeCell ref="N257:N259"/>
    <mergeCell ref="N279:N280"/>
    <mergeCell ref="I272:I273"/>
    <mergeCell ref="J272:J273"/>
    <mergeCell ref="K272:K273"/>
    <mergeCell ref="L272:L273"/>
    <mergeCell ref="M272:M273"/>
    <mergeCell ref="N272:N273"/>
    <mergeCell ref="L154:L156"/>
    <mergeCell ref="M154:M156"/>
    <mergeCell ref="N154:N156"/>
    <mergeCell ref="L150:L151"/>
    <mergeCell ref="M150:M151"/>
    <mergeCell ref="M139:M143"/>
    <mergeCell ref="K124:K126"/>
    <mergeCell ref="L124:L126"/>
    <mergeCell ref="N139:N143"/>
    <mergeCell ref="J148:J149"/>
    <mergeCell ref="J139:J143"/>
    <mergeCell ref="I146:I147"/>
    <mergeCell ref="L109:L110"/>
    <mergeCell ref="J127:J128"/>
    <mergeCell ref="J146:J147"/>
    <mergeCell ref="M148:M149"/>
    <mergeCell ref="I148:I149"/>
    <mergeCell ref="M127:M128"/>
    <mergeCell ref="K122:K123"/>
    <mergeCell ref="K109:K110"/>
    <mergeCell ref="K146:K147"/>
    <mergeCell ref="L146:L147"/>
    <mergeCell ref="M146:M147"/>
    <mergeCell ref="I127:I128"/>
    <mergeCell ref="N148:N149"/>
    <mergeCell ref="I122:I123"/>
    <mergeCell ref="N109:N110"/>
    <mergeCell ref="M109:M110"/>
    <mergeCell ref="K139:K143"/>
    <mergeCell ref="L139:L143"/>
    <mergeCell ref="N146:N147"/>
    <mergeCell ref="N144:N145"/>
    <mergeCell ref="L144:L145"/>
    <mergeCell ref="J106:J108"/>
    <mergeCell ref="K106:K108"/>
    <mergeCell ref="K134:K135"/>
    <mergeCell ref="L134:L135"/>
    <mergeCell ref="I120:I121"/>
    <mergeCell ref="N73:N74"/>
    <mergeCell ref="A73:A74"/>
    <mergeCell ref="I73:I74"/>
    <mergeCell ref="J73:J74"/>
    <mergeCell ref="K73:K74"/>
    <mergeCell ref="C70:C72"/>
    <mergeCell ref="B73:B74"/>
    <mergeCell ref="C73:C74"/>
    <mergeCell ref="D74:E74"/>
    <mergeCell ref="N77:N85"/>
    <mergeCell ref="D84:E84"/>
    <mergeCell ref="D81:E81"/>
    <mergeCell ref="D83:E83"/>
    <mergeCell ref="D77:D78"/>
    <mergeCell ref="F77:F78"/>
    <mergeCell ref="G77:G78"/>
    <mergeCell ref="N70:N72"/>
    <mergeCell ref="C77:C85"/>
    <mergeCell ref="N75:N76"/>
    <mergeCell ref="M70:M72"/>
    <mergeCell ref="M75:M76"/>
    <mergeCell ref="B129:B130"/>
    <mergeCell ref="A114:A118"/>
    <mergeCell ref="B139:B143"/>
    <mergeCell ref="C139:C143"/>
    <mergeCell ref="C122:C123"/>
    <mergeCell ref="K68:K69"/>
    <mergeCell ref="L68:L69"/>
    <mergeCell ref="M68:M69"/>
    <mergeCell ref="A59:A60"/>
    <mergeCell ref="B59:B60"/>
    <mergeCell ref="C59:C60"/>
    <mergeCell ref="I59:I60"/>
    <mergeCell ref="J59:J60"/>
    <mergeCell ref="N59:N60"/>
    <mergeCell ref="J66:J67"/>
    <mergeCell ref="N66:N67"/>
    <mergeCell ref="C68:C69"/>
    <mergeCell ref="C64:C65"/>
    <mergeCell ref="K62:K63"/>
    <mergeCell ref="L62:L63"/>
    <mergeCell ref="M62:M63"/>
    <mergeCell ref="M64:M65"/>
    <mergeCell ref="C61:C63"/>
    <mergeCell ref="L46:L48"/>
    <mergeCell ref="D32:D33"/>
    <mergeCell ref="E32:E33"/>
    <mergeCell ref="M41:M45"/>
    <mergeCell ref="M66:M67"/>
    <mergeCell ref="N49:N51"/>
    <mergeCell ref="D50:E50"/>
    <mergeCell ref="C52:C56"/>
    <mergeCell ref="N52:N56"/>
    <mergeCell ref="D56:E56"/>
    <mergeCell ref="M49:M51"/>
    <mergeCell ref="I49:I51"/>
    <mergeCell ref="D52:D53"/>
    <mergeCell ref="E52:E53"/>
    <mergeCell ref="L53:L56"/>
    <mergeCell ref="M53:M56"/>
    <mergeCell ref="H52:H53"/>
    <mergeCell ref="I53:I56"/>
    <mergeCell ref="J53:J56"/>
    <mergeCell ref="K53:K56"/>
    <mergeCell ref="D54:E54"/>
    <mergeCell ref="G52:G53"/>
    <mergeCell ref="D55:E55"/>
    <mergeCell ref="F52:F53"/>
    <mergeCell ref="C32:C38"/>
    <mergeCell ref="C57:C58"/>
    <mergeCell ref="D58:E58"/>
    <mergeCell ref="G32:G33"/>
    <mergeCell ref="H32:H33"/>
    <mergeCell ref="I33:I38"/>
    <mergeCell ref="I62:I63"/>
    <mergeCell ref="J62:J63"/>
    <mergeCell ref="A22:A23"/>
    <mergeCell ref="B22:B23"/>
    <mergeCell ref="C22:C23"/>
    <mergeCell ref="D23:E23"/>
    <mergeCell ref="A24:A25"/>
    <mergeCell ref="N32:N38"/>
    <mergeCell ref="D36:E36"/>
    <mergeCell ref="N17:N19"/>
    <mergeCell ref="I12:I14"/>
    <mergeCell ref="B20:B21"/>
    <mergeCell ref="B26:B31"/>
    <mergeCell ref="B24:B25"/>
    <mergeCell ref="L12:L14"/>
    <mergeCell ref="A39:A40"/>
    <mergeCell ref="C39:C40"/>
    <mergeCell ref="N39:N40"/>
    <mergeCell ref="D40:E40"/>
    <mergeCell ref="I39:I40"/>
    <mergeCell ref="J39:J40"/>
    <mergeCell ref="K39:K40"/>
    <mergeCell ref="L39:L40"/>
    <mergeCell ref="M39:M40"/>
    <mergeCell ref="L15:L16"/>
    <mergeCell ref="M15:M16"/>
    <mergeCell ref="B15:B16"/>
    <mergeCell ref="A12:A14"/>
    <mergeCell ref="C12:C14"/>
    <mergeCell ref="D12:D13"/>
    <mergeCell ref="E12:E13"/>
    <mergeCell ref="F12:F13"/>
    <mergeCell ref="J17:J19"/>
    <mergeCell ref="K17:K19"/>
    <mergeCell ref="N9:N11"/>
    <mergeCell ref="N15:N16"/>
    <mergeCell ref="D16:E16"/>
    <mergeCell ref="I15:I16"/>
    <mergeCell ref="J15:J16"/>
    <mergeCell ref="I41:I45"/>
    <mergeCell ref="M9:M11"/>
    <mergeCell ref="J41:J45"/>
    <mergeCell ref="K41:K45"/>
    <mergeCell ref="A32:A38"/>
    <mergeCell ref="L41:L45"/>
    <mergeCell ref="C41:C45"/>
    <mergeCell ref="B41:B45"/>
    <mergeCell ref="N20:N21"/>
    <mergeCell ref="B32:B38"/>
    <mergeCell ref="B39:B40"/>
    <mergeCell ref="D30:E30"/>
    <mergeCell ref="I22:I23"/>
    <mergeCell ref="J22:J23"/>
    <mergeCell ref="K22:K23"/>
    <mergeCell ref="L22:L23"/>
    <mergeCell ref="M22:M23"/>
    <mergeCell ref="F26:F27"/>
    <mergeCell ref="D31:E31"/>
    <mergeCell ref="M20:M21"/>
    <mergeCell ref="I24:I25"/>
    <mergeCell ref="J24:J25"/>
    <mergeCell ref="K24:K25"/>
    <mergeCell ref="L24:L25"/>
    <mergeCell ref="M24:M25"/>
    <mergeCell ref="M27:M31"/>
    <mergeCell ref="L20:L21"/>
    <mergeCell ref="N24:N25"/>
    <mergeCell ref="D25:E25"/>
    <mergeCell ref="C26:C31"/>
    <mergeCell ref="D26:D27"/>
    <mergeCell ref="E26:E27"/>
    <mergeCell ref="G12:G13"/>
    <mergeCell ref="N41:N45"/>
    <mergeCell ref="D45:E45"/>
    <mergeCell ref="N46:N48"/>
    <mergeCell ref="D47:E47"/>
    <mergeCell ref="K59:K60"/>
    <mergeCell ref="N61:N63"/>
    <mergeCell ref="N64:N65"/>
    <mergeCell ref="I66:I67"/>
    <mergeCell ref="L59:L60"/>
    <mergeCell ref="M59:M60"/>
    <mergeCell ref="K66:K67"/>
    <mergeCell ref="L66:L67"/>
    <mergeCell ref="N26:N31"/>
    <mergeCell ref="D18:E18"/>
    <mergeCell ref="C20:C21"/>
    <mergeCell ref="L17:L19"/>
    <mergeCell ref="M17:M19"/>
    <mergeCell ref="J33:J38"/>
    <mergeCell ref="K33:K38"/>
    <mergeCell ref="M33:M38"/>
    <mergeCell ref="I17:I19"/>
    <mergeCell ref="G26:G27"/>
    <mergeCell ref="H26:H27"/>
    <mergeCell ref="I27:I31"/>
    <mergeCell ref="J27:J31"/>
    <mergeCell ref="K27:K31"/>
    <mergeCell ref="N2:N3"/>
    <mergeCell ref="A4:A8"/>
    <mergeCell ref="C4:C8"/>
    <mergeCell ref="N4:N8"/>
    <mergeCell ref="D5:E5"/>
    <mergeCell ref="D8:E8"/>
    <mergeCell ref="B2:B3"/>
    <mergeCell ref="A2:A3"/>
    <mergeCell ref="C2:C3"/>
    <mergeCell ref="E2:E3"/>
    <mergeCell ref="F2:F3"/>
    <mergeCell ref="G2:G3"/>
    <mergeCell ref="H2:H3"/>
    <mergeCell ref="I2:I3"/>
    <mergeCell ref="I4:I8"/>
    <mergeCell ref="J4:J8"/>
    <mergeCell ref="K4:K8"/>
    <mergeCell ref="L4:L8"/>
    <mergeCell ref="M4:M8"/>
    <mergeCell ref="B4:B8"/>
    <mergeCell ref="D7:E7"/>
    <mergeCell ref="K2:M2"/>
    <mergeCell ref="D6:E6"/>
    <mergeCell ref="J2:J3"/>
    <mergeCell ref="M12:M14"/>
    <mergeCell ref="B9:B11"/>
    <mergeCell ref="N12:N14"/>
    <mergeCell ref="I9:I11"/>
    <mergeCell ref="A169:A172"/>
    <mergeCell ref="A9:A11"/>
    <mergeCell ref="C9:C11"/>
    <mergeCell ref="A26:A31"/>
    <mergeCell ref="A20:A21"/>
    <mergeCell ref="D21:E21"/>
    <mergeCell ref="I20:I21"/>
    <mergeCell ref="J20:J21"/>
    <mergeCell ref="K20:K21"/>
    <mergeCell ref="D14:E14"/>
    <mergeCell ref="A15:A16"/>
    <mergeCell ref="C15:C16"/>
    <mergeCell ref="I99:I101"/>
    <mergeCell ref="J99:J101"/>
    <mergeCell ref="I88:I91"/>
    <mergeCell ref="N157:N159"/>
    <mergeCell ref="N86:N87"/>
    <mergeCell ref="D10:E10"/>
    <mergeCell ref="C152:C153"/>
    <mergeCell ref="D153:E153"/>
    <mergeCell ref="I152:I153"/>
    <mergeCell ref="J152:J153"/>
    <mergeCell ref="K152:K153"/>
    <mergeCell ref="L152:L153"/>
    <mergeCell ref="M152:M153"/>
    <mergeCell ref="N152:N153"/>
    <mergeCell ref="J9:J11"/>
    <mergeCell ref="K9:K11"/>
    <mergeCell ref="A46:A48"/>
    <mergeCell ref="B46:B48"/>
    <mergeCell ref="C46:C48"/>
    <mergeCell ref="I46:I48"/>
    <mergeCell ref="F32:F33"/>
    <mergeCell ref="J46:J48"/>
    <mergeCell ref="H198:H199"/>
    <mergeCell ref="D11:E11"/>
    <mergeCell ref="B12:B14"/>
    <mergeCell ref="H12:H13"/>
    <mergeCell ref="K15:K16"/>
    <mergeCell ref="K46:K48"/>
    <mergeCell ref="E77:E78"/>
    <mergeCell ref="A211:A216"/>
    <mergeCell ref="L198:L202"/>
    <mergeCell ref="M198:M202"/>
    <mergeCell ref="A181:A183"/>
    <mergeCell ref="D161:E161"/>
    <mergeCell ref="D34:E34"/>
    <mergeCell ref="D113:E113"/>
    <mergeCell ref="L9:L11"/>
    <mergeCell ref="D35:E35"/>
    <mergeCell ref="D38:E38"/>
    <mergeCell ref="D43:E43"/>
    <mergeCell ref="D79:E79"/>
    <mergeCell ref="D93:E93"/>
    <mergeCell ref="D101:E101"/>
    <mergeCell ref="D141:E141"/>
    <mergeCell ref="A152:A153"/>
    <mergeCell ref="B152:B153"/>
    <mergeCell ref="J12:J14"/>
    <mergeCell ref="K12:K14"/>
    <mergeCell ref="A176:A178"/>
    <mergeCell ref="A190:A192"/>
    <mergeCell ref="A184:A189"/>
    <mergeCell ref="B176:B178"/>
    <mergeCell ref="J181:J183"/>
    <mergeCell ref="A245:A249"/>
    <mergeCell ref="B211:B216"/>
    <mergeCell ref="C211:C216"/>
    <mergeCell ref="D211:D212"/>
    <mergeCell ref="E211:E212"/>
    <mergeCell ref="H203:H204"/>
    <mergeCell ref="A237:A240"/>
    <mergeCell ref="C217:C219"/>
    <mergeCell ref="J194:J197"/>
    <mergeCell ref="K194:K197"/>
    <mergeCell ref="L194:L197"/>
    <mergeCell ref="C198:C202"/>
    <mergeCell ref="B198:B202"/>
    <mergeCell ref="C184:C189"/>
    <mergeCell ref="B190:B192"/>
    <mergeCell ref="B203:B206"/>
    <mergeCell ref="C203:C206"/>
    <mergeCell ref="B184:B189"/>
    <mergeCell ref="D213:E213"/>
    <mergeCell ref="A224:A226"/>
    <mergeCell ref="A203:A206"/>
    <mergeCell ref="A241:A242"/>
    <mergeCell ref="B241:B242"/>
    <mergeCell ref="K190:K192"/>
    <mergeCell ref="I184:I189"/>
    <mergeCell ref="J184:J189"/>
    <mergeCell ref="K184:K189"/>
    <mergeCell ref="A279:A280"/>
    <mergeCell ref="B279:B280"/>
    <mergeCell ref="C279:C280"/>
    <mergeCell ref="D280:E280"/>
    <mergeCell ref="A272:A273"/>
    <mergeCell ref="B272:B273"/>
    <mergeCell ref="C272:C273"/>
    <mergeCell ref="D273:E273"/>
    <mergeCell ref="A276:A278"/>
    <mergeCell ref="B276:B278"/>
    <mergeCell ref="C276:C278"/>
    <mergeCell ref="D278:E278"/>
    <mergeCell ref="D277:E277"/>
    <mergeCell ref="A269:A271"/>
    <mergeCell ref="B269:B271"/>
    <mergeCell ref="C269:C271"/>
    <mergeCell ref="D270:E270"/>
    <mergeCell ref="D271:E271"/>
    <mergeCell ref="A274:A275"/>
    <mergeCell ref="B274:B275"/>
    <mergeCell ref="C274:C275"/>
    <mergeCell ref="D275:E275"/>
    <mergeCell ref="N269:N271"/>
    <mergeCell ref="J228:J231"/>
    <mergeCell ref="K228:K231"/>
    <mergeCell ref="J248:J249"/>
    <mergeCell ref="L232:L233"/>
    <mergeCell ref="K266:K268"/>
    <mergeCell ref="L266:L268"/>
    <mergeCell ref="M266:M268"/>
    <mergeCell ref="N266:N268"/>
    <mergeCell ref="I266:I268"/>
    <mergeCell ref="J266:J268"/>
    <mergeCell ref="I269:I271"/>
    <mergeCell ref="J269:J271"/>
    <mergeCell ref="N198:N202"/>
    <mergeCell ref="L228:L231"/>
    <mergeCell ref="N245:N249"/>
    <mergeCell ref="J164:J165"/>
    <mergeCell ref="M228:M231"/>
    <mergeCell ref="N211:N216"/>
    <mergeCell ref="I211:I216"/>
    <mergeCell ref="N207:N210"/>
    <mergeCell ref="N203:N206"/>
    <mergeCell ref="N250:N254"/>
    <mergeCell ref="I224:I226"/>
    <mergeCell ref="N190:N192"/>
    <mergeCell ref="L190:L192"/>
    <mergeCell ref="M190:M192"/>
    <mergeCell ref="L262:L263"/>
    <mergeCell ref="L217:L219"/>
    <mergeCell ref="N173:N175"/>
    <mergeCell ref="I176:I178"/>
    <mergeCell ref="I217:I219"/>
    <mergeCell ref="I279:I280"/>
    <mergeCell ref="J279:J280"/>
    <mergeCell ref="J220:J223"/>
    <mergeCell ref="C232:C233"/>
    <mergeCell ref="K279:K280"/>
    <mergeCell ref="L279:L280"/>
    <mergeCell ref="N220:N223"/>
    <mergeCell ref="I169:I172"/>
    <mergeCell ref="J169:J172"/>
    <mergeCell ref="K169:K172"/>
    <mergeCell ref="L169:L172"/>
    <mergeCell ref="M169:M172"/>
    <mergeCell ref="N169:N172"/>
    <mergeCell ref="N166:N168"/>
    <mergeCell ref="I166:I168"/>
    <mergeCell ref="H190:H191"/>
    <mergeCell ref="M217:M219"/>
    <mergeCell ref="H211:H212"/>
    <mergeCell ref="D170:E170"/>
    <mergeCell ref="D175:E175"/>
    <mergeCell ref="I174:I175"/>
    <mergeCell ref="J174:J175"/>
    <mergeCell ref="K174:K175"/>
    <mergeCell ref="L174:L175"/>
    <mergeCell ref="M174:M175"/>
    <mergeCell ref="N276:N278"/>
    <mergeCell ref="I276:I278"/>
    <mergeCell ref="D195:E195"/>
    <mergeCell ref="L181:L183"/>
    <mergeCell ref="M181:M183"/>
    <mergeCell ref="J262:J263"/>
    <mergeCell ref="K262:K263"/>
    <mergeCell ref="A179:A180"/>
    <mergeCell ref="B179:B180"/>
    <mergeCell ref="C179:C180"/>
    <mergeCell ref="I179:I180"/>
    <mergeCell ref="J179:J180"/>
    <mergeCell ref="K179:K180"/>
    <mergeCell ref="L179:L180"/>
    <mergeCell ref="M179:M180"/>
    <mergeCell ref="N179:N180"/>
    <mergeCell ref="D183:E183"/>
    <mergeCell ref="D196:E196"/>
    <mergeCell ref="D216:E216"/>
    <mergeCell ref="D254:E254"/>
    <mergeCell ref="A255:A256"/>
    <mergeCell ref="B255:B256"/>
    <mergeCell ref="C255:C256"/>
    <mergeCell ref="D256:E256"/>
    <mergeCell ref="I255:I256"/>
    <mergeCell ref="J255:J256"/>
    <mergeCell ref="K255:K256"/>
    <mergeCell ref="L255:L256"/>
    <mergeCell ref="M255:M256"/>
    <mergeCell ref="N255:N256"/>
    <mergeCell ref="B217:B219"/>
    <mergeCell ref="N224:N226"/>
    <mergeCell ref="F211:F212"/>
    <mergeCell ref="G211:G212"/>
    <mergeCell ref="K203:K206"/>
    <mergeCell ref="L203:L206"/>
    <mergeCell ref="I207:I210"/>
    <mergeCell ref="D197:E197"/>
    <mergeCell ref="M203:M206"/>
  </mergeCells>
  <phoneticPr fontId="2" type="noConversion"/>
  <pageMargins left="0.23622047244094491" right="0.23622047244094491" top="0.35433070866141736" bottom="0.35433070866141736" header="0" footer="0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2020-11-30T12:09:11Z</dcterms:modified>
</cp:coreProperties>
</file>